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dee.mek\Desktop\"/>
    </mc:Choice>
  </mc:AlternateContent>
  <bookViews>
    <workbookView xWindow="0" yWindow="0" windowWidth="19200" windowHeight="7020" tabRatio="652"/>
  </bookViews>
  <sheets>
    <sheet name="BS 2-5" sheetId="16" r:id="rId1"/>
    <sheet name="PL 6-9" sheetId="17" r:id="rId2"/>
    <sheet name="CH10-11" sheetId="24" r:id="rId3"/>
    <sheet name="CH12" sheetId="26" r:id="rId4"/>
    <sheet name="CF 13-16" sheetId="22" r:id="rId5"/>
    <sheet name="PL" sheetId="1" state="hidden" r:id="rId6"/>
  </sheets>
  <definedNames>
    <definedName name="_xlnm.Print_Area" localSheetId="0">'BS 2-5'!$A$1:$I$124</definedName>
    <definedName name="_xlnm.Print_Area" localSheetId="4">'CF 13-16'!$A$1:$K$161</definedName>
    <definedName name="_xlnm.Print_Area" localSheetId="2">'CH10-11'!$A$1:$AK$88</definedName>
    <definedName name="_xlnm.Print_Area" localSheetId="3">'CH12'!$A$1:$AA$50</definedName>
    <definedName name="_xlnm.Print_Area" localSheetId="5">PL!$A$1:$K$85</definedName>
    <definedName name="_xlnm.Print_Area" localSheetId="1">'PL 6-9'!$A$1:$J$177</definedName>
    <definedName name="Title2nd" localSheetId="4">'CF 13-16'!#REF!</definedName>
    <definedName name="Title2nd" localSheetId="5">PL!#REF!</definedName>
    <definedName name="Title2nd" localSheetId="1">'PL 6-9'!#REF!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70" i="24" l="1"/>
  <c r="AK69" i="24"/>
  <c r="AK68" i="24"/>
  <c r="AK63" i="24"/>
  <c r="AK62" i="24"/>
  <c r="AG86" i="24"/>
  <c r="AG85" i="24"/>
  <c r="AG83" i="24"/>
  <c r="AG82" i="24"/>
  <c r="AG79" i="24"/>
  <c r="AG77" i="24"/>
  <c r="AG73" i="24"/>
  <c r="AG71" i="24"/>
  <c r="AG75" i="24" s="1"/>
  <c r="AG70" i="24"/>
  <c r="AG69" i="24"/>
  <c r="AG68" i="24"/>
  <c r="AG63" i="24"/>
  <c r="AG64" i="24" s="1"/>
  <c r="AG62" i="24"/>
  <c r="AG41" i="24"/>
  <c r="AG42" i="24" s="1"/>
  <c r="AG40" i="24"/>
  <c r="AG39" i="24"/>
  <c r="AG38" i="24"/>
  <c r="AG35" i="24"/>
  <c r="AA49" i="26"/>
  <c r="AG33" i="24"/>
  <c r="AG31" i="24"/>
  <c r="AA40" i="26"/>
  <c r="AG29" i="24"/>
  <c r="AA46" i="26"/>
  <c r="AG27" i="24"/>
  <c r="AG26" i="24"/>
  <c r="W46" i="26"/>
  <c r="AG25" i="24"/>
  <c r="U46" i="26"/>
  <c r="M46" i="26"/>
  <c r="M42" i="26"/>
  <c r="AC86" i="24"/>
  <c r="M40" i="26"/>
  <c r="AC85" i="24"/>
  <c r="W47" i="26"/>
  <c r="AA87" i="24"/>
  <c r="W45" i="26"/>
  <c r="AA45" i="26" s="1"/>
  <c r="AA84" i="24"/>
  <c r="W44" i="26"/>
  <c r="AA44" i="26" s="1"/>
  <c r="W40" i="26"/>
  <c r="W39" i="26"/>
  <c r="W36" i="26"/>
  <c r="W33" i="26"/>
  <c r="W31" i="26"/>
  <c r="AC83" i="24"/>
  <c r="AC82" i="24"/>
  <c r="W30" i="26"/>
  <c r="AC79" i="24"/>
  <c r="W29" i="26"/>
  <c r="AC73" i="24"/>
  <c r="W26" i="26"/>
  <c r="AC69" i="24"/>
  <c r="AC70" i="24"/>
  <c r="AC71" i="24"/>
  <c r="W21" i="26"/>
  <c r="AC68" i="24"/>
  <c r="W20" i="26"/>
  <c r="W17" i="26"/>
  <c r="AC63" i="24"/>
  <c r="W22" i="26"/>
  <c r="AC62" i="24"/>
  <c r="AA86" i="24"/>
  <c r="Y46" i="26"/>
  <c r="AA85" i="24"/>
  <c r="S46" i="26"/>
  <c r="Q46" i="26"/>
  <c r="Q49" i="26" s="1"/>
  <c r="O46" i="26"/>
  <c r="AA83" i="24"/>
  <c r="K46" i="26"/>
  <c r="I46" i="26"/>
  <c r="G46" i="26"/>
  <c r="E46" i="26"/>
  <c r="E49" i="26" s="1"/>
  <c r="AA68" i="24"/>
  <c r="C46" i="26"/>
  <c r="Y49" i="26"/>
  <c r="U49" i="26"/>
  <c r="S49" i="26"/>
  <c r="O49" i="26"/>
  <c r="K49" i="26"/>
  <c r="I49" i="26"/>
  <c r="G49" i="26"/>
  <c r="C49" i="26"/>
  <c r="Y33" i="26"/>
  <c r="U33" i="26"/>
  <c r="S33" i="26"/>
  <c r="Q33" i="26"/>
  <c r="AC41" i="24"/>
  <c r="AC39" i="24"/>
  <c r="AC38" i="24"/>
  <c r="AA38" i="24"/>
  <c r="AA39" i="24"/>
  <c r="AA41" i="24"/>
  <c r="AA40" i="24"/>
  <c r="AC40" i="24"/>
  <c r="AC35" i="24"/>
  <c r="O33" i="26"/>
  <c r="M33" i="26"/>
  <c r="K33" i="26"/>
  <c r="I33" i="26"/>
  <c r="G33" i="26"/>
  <c r="E33" i="26"/>
  <c r="C33" i="26"/>
  <c r="AC29" i="24"/>
  <c r="AC27" i="24"/>
  <c r="AC26" i="24"/>
  <c r="AC25" i="24"/>
  <c r="S31" i="26"/>
  <c r="Q31" i="26"/>
  <c r="O31" i="26"/>
  <c r="M31" i="26"/>
  <c r="K31" i="26"/>
  <c r="I31" i="26"/>
  <c r="G31" i="26"/>
  <c r="E31" i="26"/>
  <c r="C31" i="26"/>
  <c r="AA24" i="26"/>
  <c r="S24" i="26"/>
  <c r="C24" i="26"/>
  <c r="AA22" i="26"/>
  <c r="S22" i="26"/>
  <c r="Q22" i="26"/>
  <c r="O22" i="26"/>
  <c r="O24" i="26" s="1"/>
  <c r="M22" i="26"/>
  <c r="M24" i="26" s="1"/>
  <c r="K22" i="26"/>
  <c r="K24" i="26" s="1"/>
  <c r="I22" i="26"/>
  <c r="I24" i="26" s="1"/>
  <c r="G22" i="26"/>
  <c r="G24" i="26" s="1"/>
  <c r="E22" i="26"/>
  <c r="E24" i="26" s="1"/>
  <c r="C22" i="26"/>
  <c r="AA63" i="24"/>
  <c r="AA33" i="24"/>
  <c r="AA35" i="24"/>
  <c r="AA31" i="24"/>
  <c r="AA29" i="24"/>
  <c r="AA26" i="24"/>
  <c r="AA27" i="24"/>
  <c r="AA25" i="24"/>
  <c r="AA19" i="24"/>
  <c r="AI31" i="24"/>
  <c r="AE31" i="24"/>
  <c r="Y31" i="24"/>
  <c r="W31" i="24"/>
  <c r="U31" i="24"/>
  <c r="S31" i="24"/>
  <c r="Q31" i="24"/>
  <c r="O31" i="24"/>
  <c r="M31" i="24"/>
  <c r="K31" i="24"/>
  <c r="I31" i="24"/>
  <c r="G31" i="24"/>
  <c r="E31" i="24"/>
  <c r="C31" i="24"/>
  <c r="AK20" i="24"/>
  <c r="AI21" i="24"/>
  <c r="AE21" i="24"/>
  <c r="AA21" i="24"/>
  <c r="AA20" i="24"/>
  <c r="AC20" i="24"/>
  <c r="AC19" i="24"/>
  <c r="U21" i="24"/>
  <c r="Y21" i="24"/>
  <c r="W21" i="24"/>
  <c r="S21" i="24"/>
  <c r="Q21" i="24"/>
  <c r="O21" i="24"/>
  <c r="M21" i="24"/>
  <c r="K21" i="24"/>
  <c r="I21" i="24"/>
  <c r="G21" i="24"/>
  <c r="E21" i="24"/>
  <c r="C21" i="24"/>
  <c r="J176" i="17"/>
  <c r="H176" i="17"/>
  <c r="F176" i="17"/>
  <c r="D176" i="17"/>
  <c r="J171" i="17"/>
  <c r="H171" i="17"/>
  <c r="F171" i="17"/>
  <c r="D171" i="17"/>
  <c r="J170" i="17"/>
  <c r="H170" i="17"/>
  <c r="F170" i="17"/>
  <c r="D170" i="17"/>
  <c r="J168" i="17"/>
  <c r="H168" i="17"/>
  <c r="F168" i="17"/>
  <c r="D168" i="17"/>
  <c r="J157" i="17"/>
  <c r="H157" i="17"/>
  <c r="F157" i="17"/>
  <c r="D157" i="17"/>
  <c r="J132" i="17"/>
  <c r="H132" i="17"/>
  <c r="F132" i="17"/>
  <c r="D132" i="17"/>
  <c r="J127" i="17"/>
  <c r="H127" i="17"/>
  <c r="F127" i="17"/>
  <c r="D127" i="17"/>
  <c r="J125" i="17"/>
  <c r="H125" i="17"/>
  <c r="F125" i="17"/>
  <c r="D125" i="17"/>
  <c r="J120" i="17"/>
  <c r="H120" i="17"/>
  <c r="F120" i="17"/>
  <c r="D120" i="17"/>
  <c r="J107" i="17"/>
  <c r="H107" i="17"/>
  <c r="F107" i="17"/>
  <c r="D107" i="17"/>
  <c r="J81" i="17"/>
  <c r="H81" i="17"/>
  <c r="D81" i="17"/>
  <c r="J79" i="17"/>
  <c r="H79" i="17"/>
  <c r="F79" i="17"/>
  <c r="D79" i="17"/>
  <c r="J77" i="17"/>
  <c r="H77" i="17"/>
  <c r="F77" i="17"/>
  <c r="D77" i="17"/>
  <c r="J66" i="17"/>
  <c r="H66" i="17"/>
  <c r="F66" i="17"/>
  <c r="D66" i="17"/>
  <c r="J56" i="17"/>
  <c r="H56" i="17"/>
  <c r="F56" i="17"/>
  <c r="D56" i="17"/>
  <c r="D41" i="17"/>
  <c r="J30" i="17"/>
  <c r="H30" i="17"/>
  <c r="F30" i="17"/>
  <c r="D30" i="17"/>
  <c r="J17" i="17"/>
  <c r="H17" i="17"/>
  <c r="F17" i="17"/>
  <c r="D17" i="17"/>
  <c r="I117" i="16"/>
  <c r="I120" i="16" s="1"/>
  <c r="I122" i="16" s="1"/>
  <c r="G117" i="16"/>
  <c r="G120" i="16" s="1"/>
  <c r="G122" i="16" s="1"/>
  <c r="E117" i="16"/>
  <c r="E120" i="16" s="1"/>
  <c r="E122" i="16" s="1"/>
  <c r="C117" i="16"/>
  <c r="C120" i="16" s="1"/>
  <c r="C122" i="16" s="1"/>
  <c r="I86" i="16"/>
  <c r="G86" i="16"/>
  <c r="E86" i="16"/>
  <c r="C86" i="16"/>
  <c r="I77" i="16"/>
  <c r="I88" i="16" s="1"/>
  <c r="I124" i="16" s="1"/>
  <c r="G77" i="16"/>
  <c r="G88" i="16" s="1"/>
  <c r="G124" i="16" s="1"/>
  <c r="E77" i="16"/>
  <c r="E88" i="16" s="1"/>
  <c r="E124" i="16" s="1"/>
  <c r="C77" i="16"/>
  <c r="C88" i="16" s="1"/>
  <c r="I50" i="16"/>
  <c r="G50" i="16"/>
  <c r="C50" i="16"/>
  <c r="I24" i="16"/>
  <c r="G24" i="16"/>
  <c r="E24" i="16"/>
  <c r="AK26" i="24" l="1"/>
  <c r="Q24" i="26"/>
  <c r="C124" i="16"/>
  <c r="K85" i="22"/>
  <c r="I85" i="22"/>
  <c r="G85" i="22"/>
  <c r="E85" i="22"/>
  <c r="AC31" i="24" l="1"/>
  <c r="E119" i="22"/>
  <c r="AK25" i="24" l="1"/>
  <c r="E50" i="16"/>
  <c r="E52" i="16" s="1"/>
  <c r="G52" i="16"/>
  <c r="C24" i="16"/>
  <c r="I52" i="16" l="1"/>
  <c r="C52" i="16"/>
  <c r="AI64" i="24"/>
  <c r="AE64" i="24"/>
  <c r="Y64" i="24"/>
  <c r="W64" i="24"/>
  <c r="U64" i="24"/>
  <c r="S64" i="24"/>
  <c r="Q64" i="24"/>
  <c r="O64" i="24"/>
  <c r="M64" i="24"/>
  <c r="K64" i="24"/>
  <c r="I64" i="24"/>
  <c r="G64" i="24"/>
  <c r="E64" i="24"/>
  <c r="C64" i="24"/>
  <c r="AK41" i="24" l="1"/>
  <c r="AK39" i="24"/>
  <c r="AK38" i="24"/>
  <c r="AK35" i="24"/>
  <c r="AK29" i="24"/>
  <c r="AK27" i="24"/>
  <c r="AG19" i="24"/>
  <c r="U26" i="26"/>
  <c r="U21" i="26"/>
  <c r="G119" i="22"/>
  <c r="AK31" i="24" l="1"/>
  <c r="Y21" i="26"/>
  <c r="Y22" i="26" s="1"/>
  <c r="Y24" i="26" s="1"/>
  <c r="U22" i="26"/>
  <c r="Y26" i="26"/>
  <c r="Y31" i="26" s="1"/>
  <c r="AA31" i="26" s="1"/>
  <c r="AA33" i="26" s="1"/>
  <c r="U31" i="26"/>
  <c r="AK19" i="24"/>
  <c r="AK21" i="24" s="1"/>
  <c r="AG21" i="24"/>
  <c r="AG20" i="24"/>
  <c r="AC21" i="24"/>
  <c r="S75" i="24"/>
  <c r="W75" i="24"/>
  <c r="Y75" i="24"/>
  <c r="AA73" i="24"/>
  <c r="AA62" i="24"/>
  <c r="AK40" i="24"/>
  <c r="U24" i="26" l="1"/>
  <c r="W24" i="26"/>
  <c r="AC64" i="24"/>
  <c r="AA64" i="24"/>
  <c r="K119" i="22"/>
  <c r="I119" i="22"/>
  <c r="Y40" i="24" l="1"/>
  <c r="AK85" i="24" l="1"/>
  <c r="W48" i="26"/>
  <c r="AA47" i="26"/>
  <c r="AA71" i="24" l="1"/>
  <c r="AK71" i="24" l="1"/>
  <c r="AK86" i="24"/>
  <c r="AA36" i="26" l="1"/>
  <c r="AA69" i="24"/>
  <c r="AA70" i="24"/>
  <c r="AK73" i="24"/>
  <c r="AA75" i="24" l="1"/>
  <c r="K146" i="22"/>
  <c r="G146" i="22"/>
  <c r="AC75" i="24" l="1"/>
  <c r="F147" i="17"/>
  <c r="F87" i="17"/>
  <c r="F41" i="17"/>
  <c r="AA48" i="26"/>
  <c r="Y40" i="26"/>
  <c r="Y42" i="26" s="1"/>
  <c r="U40" i="26"/>
  <c r="U42" i="26" s="1"/>
  <c r="S40" i="26"/>
  <c r="Q40" i="26"/>
  <c r="Q42" i="26" s="1"/>
  <c r="O40" i="26"/>
  <c r="O42" i="26" s="1"/>
  <c r="M49" i="26"/>
  <c r="K40" i="26"/>
  <c r="K42" i="26" s="1"/>
  <c r="I40" i="26"/>
  <c r="I42" i="26" s="1"/>
  <c r="G40" i="26"/>
  <c r="G42" i="26" s="1"/>
  <c r="E40" i="26"/>
  <c r="E42" i="26" s="1"/>
  <c r="C40" i="26"/>
  <c r="C42" i="26" s="1"/>
  <c r="AA39" i="26"/>
  <c r="AI84" i="24"/>
  <c r="AE84" i="24"/>
  <c r="Y84" i="24"/>
  <c r="W84" i="24"/>
  <c r="U84" i="24"/>
  <c r="S84" i="24"/>
  <c r="Q84" i="24"/>
  <c r="O84" i="24"/>
  <c r="M84" i="24"/>
  <c r="K84" i="24"/>
  <c r="I84" i="24"/>
  <c r="G84" i="24"/>
  <c r="E84" i="24"/>
  <c r="C84" i="24"/>
  <c r="AK82" i="24"/>
  <c r="AA79" i="24"/>
  <c r="AI75" i="24"/>
  <c r="AE75" i="24"/>
  <c r="U75" i="24"/>
  <c r="Q75" i="24"/>
  <c r="O75" i="24"/>
  <c r="M75" i="24"/>
  <c r="K75" i="24"/>
  <c r="I75" i="24"/>
  <c r="G75" i="24"/>
  <c r="E75" i="24"/>
  <c r="C75" i="24"/>
  <c r="AC84" i="24" l="1"/>
  <c r="W77" i="24"/>
  <c r="W87" i="24" s="1"/>
  <c r="G77" i="24"/>
  <c r="G87" i="24" s="1"/>
  <c r="F81" i="17"/>
  <c r="W42" i="26"/>
  <c r="W49" i="26" s="1"/>
  <c r="K77" i="24"/>
  <c r="K87" i="24" s="1"/>
  <c r="AE77" i="24"/>
  <c r="AE87" i="24" s="1"/>
  <c r="M77" i="24"/>
  <c r="M87" i="24" s="1"/>
  <c r="AK79" i="24"/>
  <c r="O77" i="24"/>
  <c r="O87" i="24" s="1"/>
  <c r="Q77" i="24"/>
  <c r="Q87" i="24" s="1"/>
  <c r="U77" i="24"/>
  <c r="U87" i="24" s="1"/>
  <c r="C77" i="24"/>
  <c r="C87" i="24" s="1"/>
  <c r="S77" i="24"/>
  <c r="S87" i="24" s="1"/>
  <c r="E77" i="24"/>
  <c r="E87" i="24" s="1"/>
  <c r="I77" i="24"/>
  <c r="I87" i="24" s="1"/>
  <c r="Y77" i="24"/>
  <c r="Y87" i="24" s="1"/>
  <c r="F34" i="17"/>
  <c r="F36" i="17" s="1"/>
  <c r="J34" i="17"/>
  <c r="J36" i="17" s="1"/>
  <c r="J41" i="17" s="1"/>
  <c r="J147" i="17"/>
  <c r="K40" i="22" s="1"/>
  <c r="G40" i="22"/>
  <c r="S42" i="26"/>
  <c r="AK83" i="24"/>
  <c r="AI77" i="24"/>
  <c r="AI87" i="24" s="1"/>
  <c r="AC77" i="24"/>
  <c r="AC87" i="24" l="1"/>
  <c r="AK84" i="24"/>
  <c r="K63" i="22"/>
  <c r="K127" i="22" s="1"/>
  <c r="K129" i="22" s="1"/>
  <c r="G63" i="22"/>
  <c r="G127" i="22" s="1"/>
  <c r="G129" i="22" s="1"/>
  <c r="AA42" i="26"/>
  <c r="J87" i="17"/>
  <c r="AA77" i="24"/>
  <c r="AG84" i="24"/>
  <c r="AK64" i="24"/>
  <c r="AG87" i="24" l="1"/>
  <c r="AK75" i="24"/>
  <c r="AK77" i="24" s="1"/>
  <c r="AK87" i="24" s="1"/>
  <c r="D34" i="17" l="1"/>
  <c r="D87" i="17"/>
  <c r="D147" i="17"/>
  <c r="D36" i="17" l="1"/>
  <c r="I146" i="22" l="1"/>
  <c r="E146" i="22"/>
  <c r="E40" i="22"/>
  <c r="E63" i="22" s="1"/>
  <c r="E127" i="22" l="1"/>
  <c r="AI40" i="24" l="1"/>
  <c r="AE40" i="24"/>
  <c r="W40" i="24"/>
  <c r="U40" i="24"/>
  <c r="S40" i="24"/>
  <c r="Q40" i="24"/>
  <c r="O40" i="24"/>
  <c r="M40" i="24"/>
  <c r="K40" i="24"/>
  <c r="I40" i="24"/>
  <c r="G40" i="24"/>
  <c r="E40" i="24"/>
  <c r="C40" i="24"/>
  <c r="U33" i="24"/>
  <c r="S33" i="24"/>
  <c r="E33" i="24"/>
  <c r="C33" i="24"/>
  <c r="C42" i="24" l="1"/>
  <c r="E42" i="24"/>
  <c r="S42" i="24"/>
  <c r="U42" i="24"/>
  <c r="Y33" i="24"/>
  <c r="Y42" i="24" s="1"/>
  <c r="M33" i="24"/>
  <c r="M42" i="24" s="1"/>
  <c r="AI33" i="24"/>
  <c r="AI42" i="24" s="1"/>
  <c r="Q33" i="24"/>
  <c r="Q42" i="24" s="1"/>
  <c r="O33" i="24"/>
  <c r="O42" i="24" s="1"/>
  <c r="G33" i="24"/>
  <c r="G42" i="24" s="1"/>
  <c r="W33" i="24"/>
  <c r="W42" i="24" s="1"/>
  <c r="K33" i="24"/>
  <c r="K42" i="24" s="1"/>
  <c r="AE33" i="24"/>
  <c r="AE42" i="24" s="1"/>
  <c r="I33" i="24"/>
  <c r="I42" i="24" s="1"/>
  <c r="AC33" i="24" l="1"/>
  <c r="AC42" i="24" l="1"/>
  <c r="AA42" i="24"/>
  <c r="AK33" i="24"/>
  <c r="AK42" i="24" s="1"/>
  <c r="H34" i="17" l="1"/>
  <c r="H36" i="17" s="1"/>
  <c r="H41" i="17" s="1"/>
  <c r="H87" i="17" s="1"/>
  <c r="E17" i="1" l="1"/>
  <c r="G17" i="1"/>
  <c r="I17" i="1"/>
  <c r="K17" i="1"/>
  <c r="K32" i="1"/>
  <c r="K34" i="1"/>
  <c r="K53" i="1" s="1"/>
  <c r="K73" i="1" s="1"/>
  <c r="E27" i="1"/>
  <c r="G27" i="1"/>
  <c r="I27" i="1"/>
  <c r="K27" i="1"/>
  <c r="E32" i="1"/>
  <c r="E34" i="1" s="1"/>
  <c r="E53" i="1" s="1"/>
  <c r="E73" i="1" s="1"/>
  <c r="G32" i="1"/>
  <c r="G34" i="1" s="1"/>
  <c r="G53" i="1" s="1"/>
  <c r="G73" i="1" s="1"/>
  <c r="I32" i="1"/>
  <c r="I34" i="1" s="1"/>
  <c r="I53" i="1" s="1"/>
  <c r="I73" i="1" s="1"/>
  <c r="E39" i="1"/>
  <c r="G39" i="1"/>
  <c r="I39" i="1"/>
  <c r="K39" i="1"/>
  <c r="E68" i="1"/>
  <c r="G68" i="1"/>
  <c r="G71" i="1" s="1"/>
  <c r="I68" i="1"/>
  <c r="I71" i="1" s="1"/>
  <c r="K68" i="1"/>
  <c r="K71" i="1" s="1"/>
  <c r="E71" i="1"/>
  <c r="E80" i="1"/>
  <c r="G80" i="1"/>
  <c r="I80" i="1"/>
  <c r="K80" i="1"/>
  <c r="E129" i="22"/>
  <c r="H147" i="17"/>
  <c r="I40" i="22" l="1"/>
  <c r="I63" i="22" l="1"/>
  <c r="I127" i="22" s="1"/>
  <c r="I129" i="22" s="1"/>
</calcChain>
</file>

<file path=xl/sharedStrings.xml><?xml version="1.0" encoding="utf-8"?>
<sst xmlns="http://schemas.openxmlformats.org/spreadsheetml/2006/main" count="871" uniqueCount="408">
  <si>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</si>
  <si>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</si>
  <si>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</si>
  <si>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</si>
  <si>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</si>
  <si>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</si>
  <si>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</si>
  <si>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</si>
  <si>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30 September</t>
  </si>
  <si>
    <t>31 December</t>
  </si>
  <si>
    <t>Note</t>
  </si>
  <si>
    <t>Assets</t>
  </si>
  <si>
    <t>(Unaudited)</t>
  </si>
  <si>
    <t>Current assets</t>
  </si>
  <si>
    <t>Cash and cash equivalents</t>
  </si>
  <si>
    <t>Accounts receivable - trade and others</t>
  </si>
  <si>
    <t>Short-term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</si>
  <si>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</si>
  <si>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</si>
  <si>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</si>
  <si>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</si>
  <si>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</si>
  <si>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</si>
  <si>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</si>
  <si>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</si>
  <si>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</si>
  <si>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</si>
  <si>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</si>
  <si>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</si>
  <si>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</si>
  <si>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</si>
  <si>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</si>
  <si>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</si>
  <si>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</si>
  <si>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</si>
  <si>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</si>
  <si>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</si>
  <si>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</si>
  <si>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</si>
  <si>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</si>
  <si>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</si>
  <si>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</si>
  <si>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</si>
  <si>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</si>
  <si>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</si>
  <si>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</si>
  <si>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</si>
  <si>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</si>
  <si>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</si>
  <si>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</si>
  <si>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</si>
  <si>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</si>
  <si>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</si>
  <si>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Short-term borrowing from related parties</t>
  </si>
  <si>
    <t>Income tax payable</t>
  </si>
  <si>
    <t>Other current financial liabilities</t>
  </si>
  <si>
    <t>Other current liabilities</t>
  </si>
  <si>
    <t xml:space="preserve">Liabilities included in disposal groups </t>
  </si>
  <si>
    <t xml:space="preserve">   classified as held for sale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</si>
  <si>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</si>
  <si>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</si>
  <si>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</si>
  <si>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</si>
  <si>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</si>
  <si>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</si>
  <si>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</si>
  <si>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</si>
  <si>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</si>
  <si>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</si>
  <si>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</si>
  <si>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</si>
  <si>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</si>
  <si>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</si>
  <si>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</si>
  <si>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</si>
  <si>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</si>
  <si>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</si>
  <si>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</si>
  <si>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 xml:space="preserve">   Other premium </t>
  </si>
  <si>
    <t>Surplus from change in shareholders’ equity</t>
  </si>
  <si>
    <t xml:space="preserve">   in subsidiaries and associates</t>
  </si>
  <si>
    <t>Surplus on common control transactions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</si>
  <si>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</si>
  <si>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</si>
  <si>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</si>
  <si>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</si>
  <si>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</si>
  <si>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</si>
  <si>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</si>
  <si>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</si>
  <si>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</si>
  <si>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</si>
  <si>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</si>
  <si>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</si>
  <si>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</si>
  <si>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</si>
  <si>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</si>
  <si>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Income</t>
  </si>
  <si>
    <t xml:space="preserve">Revenue from sale of goods </t>
  </si>
  <si>
    <t>Gains on sale of investments</t>
  </si>
  <si>
    <t>Interest income</t>
  </si>
  <si>
    <t>Dividend income</t>
  </si>
  <si>
    <t>Net foreign exchange gains</t>
  </si>
  <si>
    <t>Gains on changes in fair value of investment</t>
  </si>
  <si>
    <t xml:space="preserve">   in associate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</si>
  <si>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</si>
  <si>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</si>
  <si>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</si>
  <si>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</si>
  <si>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</si>
  <si>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</si>
  <si>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Losses (gains) on changes in fair value </t>
  </si>
  <si>
    <t xml:space="preserve">   of biological assets</t>
  </si>
  <si>
    <t>(Reversal of) impairment losses</t>
  </si>
  <si>
    <t>Finance cost on lease liabilities</t>
  </si>
  <si>
    <t>Other finance costs</t>
  </si>
  <si>
    <t>Total expenses</t>
  </si>
  <si>
    <t xml:space="preserve">   accounted for using equity method</t>
  </si>
  <si>
    <t>Income tax expense (income)</t>
  </si>
  <si>
    <t>Profit for the period</t>
  </si>
  <si>
    <t>Profit for the period attributable to:</t>
  </si>
  <si>
    <t xml:space="preserve">   Equity holders of the Company</t>
  </si>
  <si>
    <t xml:space="preserve">   Non-controlling interests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</si>
  <si>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</si>
  <si>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</si>
  <si>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t>Statements of comprehensive income (Unaudited)</t>
  </si>
  <si>
    <t xml:space="preserve">Other comprehensive income </t>
  </si>
  <si>
    <t xml:space="preserve">Items that will be reclassified </t>
  </si>
  <si>
    <t xml:space="preserve">    subsequently to profit or loss</t>
  </si>
  <si>
    <t>Foreign currency translation differences</t>
  </si>
  <si>
    <t>Gains (losses) on cash flow hedges</t>
  </si>
  <si>
    <t xml:space="preserve">Income tax relating to items that will be reclassified </t>
  </si>
  <si>
    <t xml:space="preserve">Total items that will be reclassified </t>
  </si>
  <si>
    <t>Items that will not be reclassified</t>
  </si>
  <si>
    <t>Gains (losses) on equity investments measured at</t>
  </si>
  <si>
    <t xml:space="preserve">    fair value through other comprehensive income</t>
  </si>
  <si>
    <t>Losses on remeasurements of defined benefit plans</t>
  </si>
  <si>
    <t xml:space="preserve">Income tax relating to items that will not be reclassified </t>
  </si>
  <si>
    <t xml:space="preserve">Total items that will not be reclassified </t>
  </si>
  <si>
    <t>Other comprehensive income (expense)</t>
  </si>
  <si>
    <t xml:space="preserve">    for the period, net of income tax</t>
  </si>
  <si>
    <t>Total comprehensive income (expense)</t>
  </si>
  <si>
    <t xml:space="preserve">   for the period</t>
  </si>
  <si>
    <t xml:space="preserve">   attributable to:</t>
  </si>
  <si>
    <t>Total comprehensive income for the period</t>
  </si>
  <si>
    <t xml:space="preserve">Losses on changes in fair value </t>
  </si>
  <si>
    <t>Share of profit of associates and joint ventures</t>
  </si>
  <si>
    <t xml:space="preserve">Profit before income tax </t>
  </si>
  <si>
    <t xml:space="preserve">   expense (income)</t>
  </si>
  <si>
    <t xml:space="preserve">Items that will not be reclassified </t>
  </si>
  <si>
    <t>Gains (losses) on revaluation of assets</t>
  </si>
  <si>
    <t xml:space="preserve">Other comprehensive income for the period, </t>
  </si>
  <si>
    <t xml:space="preserve">    net of income tax</t>
  </si>
  <si>
    <t>Total comprehensive income attributable to:</t>
  </si>
  <si>
    <t xml:space="preserve">    Equity holders of the Company</t>
  </si>
  <si>
    <t xml:space="preserve">    Non-controlling interests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</si>
  <si>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</si>
  <si>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</si>
  <si>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</si>
  <si>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</si>
  <si>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>Other components of equity</t>
  </si>
  <si>
    <t xml:space="preserve">Gains (losses) on </t>
  </si>
  <si>
    <t xml:space="preserve">equity investments </t>
  </si>
  <si>
    <t>Surplus from</t>
  </si>
  <si>
    <t xml:space="preserve"> measured</t>
  </si>
  <si>
    <t>change in</t>
  </si>
  <si>
    <t xml:space="preserve">at fair value </t>
  </si>
  <si>
    <t>Foreign</t>
  </si>
  <si>
    <t>Total other</t>
  </si>
  <si>
    <t xml:space="preserve">Total shareholders’ </t>
  </si>
  <si>
    <t>Issued and</t>
  </si>
  <si>
    <t>Share premium on</t>
  </si>
  <si>
    <t xml:space="preserve"> shareholders’ equity</t>
  </si>
  <si>
    <t>Surplus on</t>
  </si>
  <si>
    <t>Unappropriated</t>
  </si>
  <si>
    <t>Gains on</t>
  </si>
  <si>
    <t>Losses on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</si>
  <si>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</si>
  <si>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</si>
  <si>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</si>
  <si>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</si>
  <si>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</si>
  <si>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</si>
  <si>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</si>
  <si>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>paid-up</t>
  </si>
  <si>
    <t>ordinary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</si>
  <si>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</si>
  <si>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</si>
  <si>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</si>
  <si>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</si>
  <si>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</si>
  <si>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</si>
  <si>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</si>
  <si>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>cash flow</t>
  </si>
  <si>
    <t xml:space="preserve"> comprehensive </t>
  </si>
  <si>
    <t xml:space="preserve">translation </t>
  </si>
  <si>
    <t xml:space="preserve"> of shareholder’s 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</si>
  <si>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</si>
  <si>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</si>
  <si>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</si>
  <si>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</si>
  <si>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</si>
  <si>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</si>
  <si>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</si>
  <si>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</si>
  <si>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</si>
  <si>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</si>
  <si>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</si>
  <si>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</si>
  <si>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 xml:space="preserve"> hedges</t>
  </si>
  <si>
    <t>income</t>
  </si>
  <si>
    <t>differences</t>
  </si>
  <si>
    <t>equity</t>
  </si>
  <si>
    <t xml:space="preserve"> debentures </t>
  </si>
  <si>
    <t>the Company</t>
  </si>
  <si>
    <t>interests</t>
  </si>
  <si>
    <t>Balance at 1 January 2020</t>
  </si>
  <si>
    <t>Transactions with owners, recorded directly in equity</t>
  </si>
  <si>
    <t xml:space="preserve">   Distributions to owners </t>
  </si>
  <si>
    <t xml:space="preserve">   Dividends paid</t>
  </si>
  <si>
    <t xml:space="preserve">   Shares repurchased</t>
  </si>
  <si>
    <t xml:space="preserve">   Total distributions to owners </t>
  </si>
  <si>
    <t xml:space="preserve">   Changes in ownership interests</t>
  </si>
  <si>
    <t xml:space="preserve">      in subsidiaries and associates</t>
  </si>
  <si>
    <t xml:space="preserve">   Changes in interests in subsidiaries</t>
  </si>
  <si>
    <t xml:space="preserve">      without a change in control</t>
  </si>
  <si>
    <t xml:space="preserve">   Changes in interests in associates</t>
  </si>
  <si>
    <t xml:space="preserve">   New shares issued by subsidiaries</t>
  </si>
  <si>
    <t xml:space="preserve">   Acquisition of subsidiary with </t>
  </si>
  <si>
    <t xml:space="preserve">      non-controlling interests  </t>
  </si>
  <si>
    <t xml:space="preserve">   Total changes in ownership interests</t>
  </si>
  <si>
    <t xml:space="preserve">Total transactions with owners, </t>
  </si>
  <si>
    <t xml:space="preserve">    recorded directly in equity</t>
  </si>
  <si>
    <t>Comprehensive income for the period</t>
  </si>
  <si>
    <t xml:space="preserve">   Profit</t>
  </si>
  <si>
    <t xml:space="preserve">   Other comprehensive income</t>
  </si>
  <si>
    <t xml:space="preserve">      - Losses on remeasurements of defined</t>
  </si>
  <si>
    <t xml:space="preserve">           benefit plans</t>
  </si>
  <si>
    <t xml:space="preserve">      - Others</t>
  </si>
  <si>
    <t>Interest paid on subordinated perpetual debentures</t>
  </si>
  <si>
    <t>Gains</t>
  </si>
  <si>
    <t>(losses) on</t>
  </si>
  <si>
    <t>Balance at 1 January 2021</t>
  </si>
  <si>
    <t xml:space="preserve">   Liquidation of subsidiary</t>
  </si>
  <si>
    <t xml:space="preserve">   Acquisition of subsidiaries with</t>
  </si>
  <si>
    <t xml:space="preserve">      - Gains (losses) on remeasurements of defined</t>
  </si>
  <si>
    <t>Transfer to retained earnings</t>
  </si>
  <si>
    <t>Separate financial statements</t>
  </si>
  <si>
    <t xml:space="preserve"> of shareholder’s</t>
  </si>
  <si>
    <t xml:space="preserve"> equity</t>
  </si>
  <si>
    <t xml:space="preserve">   Dividends paid </t>
  </si>
  <si>
    <t xml:space="preserve">   Total distributions to owners</t>
  </si>
  <si>
    <t xml:space="preserve">   recorded directly in equity</t>
  </si>
  <si>
    <t xml:space="preserve">      - Loss on remeasurements of defined</t>
  </si>
  <si>
    <t xml:space="preserve">Interest paid on subordinated perpetualdebentures </t>
  </si>
  <si>
    <t>Statements of cash flows (Unaudited)</t>
  </si>
  <si>
    <t>2021</t>
  </si>
  <si>
    <t>2020</t>
  </si>
  <si>
    <t>Cash flows from operating activities</t>
  </si>
  <si>
    <t xml:space="preserve">Profit for the period </t>
  </si>
  <si>
    <t xml:space="preserve">Adjustments to reconcile profit to </t>
  </si>
  <si>
    <t xml:space="preserve">   cash receipts (payments)</t>
  </si>
  <si>
    <t xml:space="preserve">Depreciation </t>
  </si>
  <si>
    <t>Amortisation</t>
  </si>
  <si>
    <t>Depreciation of biological assets</t>
  </si>
  <si>
    <t xml:space="preserve">   receivable - trade and others</t>
  </si>
  <si>
    <t>(Reversal of) losses on inventory devaluation</t>
  </si>
  <si>
    <t>Finance costs</t>
  </si>
  <si>
    <t xml:space="preserve">Gains on sale of investments </t>
  </si>
  <si>
    <t>Provisions for employee benefits</t>
  </si>
  <si>
    <t>Losses on sale and write-off of property,</t>
  </si>
  <si>
    <t xml:space="preserve">   plant and equipment, right-of-use assets</t>
  </si>
  <si>
    <t xml:space="preserve">   other intangible assets and investment properties</t>
  </si>
  <si>
    <t>Unrealised (gains) losses on exchange rates</t>
  </si>
  <si>
    <t xml:space="preserve">Unrealised losses on changes in fair value of </t>
  </si>
  <si>
    <t>Gain on liquidation of subsidiary</t>
  </si>
  <si>
    <t>SUM(J11:J38)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</si>
  <si>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</si>
  <si>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</si>
  <si>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</si>
  <si>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</si>
  <si>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Other financial liabilities</t>
  </si>
  <si>
    <t>Employee benefits paid</t>
  </si>
  <si>
    <t>Income tax paid</t>
  </si>
  <si>
    <t>Net cash provided by operating activities</t>
  </si>
  <si>
    <t>Cash flows from investing activities</t>
  </si>
  <si>
    <t>Interest received</t>
  </si>
  <si>
    <t>Dividends received</t>
  </si>
  <si>
    <t>Proceeds from (payment for) short-term loans to</t>
  </si>
  <si>
    <t xml:space="preserve">   related parties</t>
  </si>
  <si>
    <t xml:space="preserve">Payment for acquisition of investments </t>
  </si>
  <si>
    <t>Proceeds from sale of investments</t>
  </si>
  <si>
    <t>-</t>
  </si>
  <si>
    <t>Proceeds from (payment for) long-term loan</t>
  </si>
  <si>
    <t xml:space="preserve">   to related parties</t>
  </si>
  <si>
    <t xml:space="preserve">Payment for acquisition of property, plant and </t>
  </si>
  <si>
    <t xml:space="preserve">   equipment and investment properties</t>
  </si>
  <si>
    <t xml:space="preserve">Proceeds from sale of property, plant and </t>
  </si>
  <si>
    <t>Payment for acquisition of other intangible assets</t>
  </si>
  <si>
    <t>Payment for liquidation of subsidiary</t>
  </si>
  <si>
    <t>Proceeds from sale of other intangible assets</t>
  </si>
  <si>
    <t>Payment for acquisition of right-of-use assets</t>
  </si>
  <si>
    <t>Net cash provided by (used in) investing activities</t>
  </si>
  <si>
    <t xml:space="preserve">Cash flows from financing activities </t>
  </si>
  <si>
    <t>Proceeds from (repayment of) short-term</t>
  </si>
  <si>
    <t xml:space="preserve">   borrowings from financial institutions</t>
  </si>
  <si>
    <t>Proceeds from (repayment of) bills of exchange</t>
  </si>
  <si>
    <t xml:space="preserve">Proceeds from (repayment of) short-term borrowings </t>
  </si>
  <si>
    <t xml:space="preserve">   from related parties</t>
  </si>
  <si>
    <t>Proceeds from short-term borrowing</t>
  </si>
  <si>
    <t xml:space="preserve">   from other company</t>
  </si>
  <si>
    <t>Payment of lease liabilities</t>
  </si>
  <si>
    <t>Payment to acquire treasury shares</t>
  </si>
  <si>
    <t xml:space="preserve">Proceeds from long-term borrowings </t>
  </si>
  <si>
    <t xml:space="preserve">   from financial institutions</t>
  </si>
  <si>
    <t xml:space="preserve">Repayment of long-term borrowings </t>
  </si>
  <si>
    <t xml:space="preserve">   from financial institutions </t>
  </si>
  <si>
    <t>Proceeds from issue of debentures</t>
  </si>
  <si>
    <t>Repayment of debenture</t>
  </si>
  <si>
    <t>Payment of financial transaction costs</t>
  </si>
  <si>
    <t>Interest paid</t>
  </si>
  <si>
    <t>Dividends paid to non-controlling interests</t>
  </si>
  <si>
    <t xml:space="preserve">Dividends paid of the Company - net of </t>
  </si>
  <si>
    <t>Proceeds from issue of new ordinary shares</t>
  </si>
  <si>
    <t>Proceeds from (payment for) acquisition of</t>
  </si>
  <si>
    <t xml:space="preserve">   non-controlling interests </t>
  </si>
  <si>
    <t>Net cash provided by (used in) financing activities</t>
  </si>
  <si>
    <t xml:space="preserve">Net increase (decrease) in cash and </t>
  </si>
  <si>
    <t xml:space="preserve">   cash equivalents, before effect of </t>
  </si>
  <si>
    <t xml:space="preserve">   exchange rates</t>
  </si>
  <si>
    <t xml:space="preserve">Effect of exchange rate changes on </t>
  </si>
  <si>
    <t xml:space="preserve">   cash and cash equivalents</t>
  </si>
  <si>
    <t xml:space="preserve">   cash equivalents</t>
  </si>
  <si>
    <t>Cash and cash equivalents at 1 January</t>
  </si>
  <si>
    <t>Supplemental disclosures of cash flows</t>
  </si>
  <si>
    <t xml:space="preserve">   information:</t>
  </si>
  <si>
    <t>1.</t>
  </si>
  <si>
    <t>These consisted of:</t>
  </si>
  <si>
    <t>Bank overdrafts</t>
  </si>
  <si>
    <t>Net</t>
  </si>
  <si>
    <t>2.</t>
  </si>
  <si>
    <t>Non-cash transactions</t>
  </si>
  <si>
    <t>31 March</t>
  </si>
  <si>
    <t>2016</t>
  </si>
  <si>
    <t>2015</t>
  </si>
  <si>
    <t>Gain on sale of investments</t>
  </si>
  <si>
    <t>5, 7</t>
  </si>
  <si>
    <t>Selling expenses</t>
  </si>
  <si>
    <t>Net foreign exchange losses</t>
  </si>
  <si>
    <t>Share of profit of associates and</t>
  </si>
  <si>
    <t xml:space="preserve">   joint ventures</t>
  </si>
  <si>
    <t>7, 8</t>
  </si>
  <si>
    <t>Items that will never be reclassified</t>
  </si>
  <si>
    <t xml:space="preserve">   subsequently to profit or loss</t>
  </si>
  <si>
    <t>Revaluation differences on assets</t>
  </si>
  <si>
    <t>Defined benefit plan actuarial losses</t>
  </si>
  <si>
    <t xml:space="preserve">Items that are or may be reclassified </t>
  </si>
  <si>
    <t>Fair value changes on available-for-sale</t>
  </si>
  <si>
    <t xml:space="preserve">   investments</t>
  </si>
  <si>
    <t xml:space="preserve">Net change in fair value of available-for-sale </t>
  </si>
  <si>
    <t xml:space="preserve">   investment transferred to profit or loss</t>
  </si>
  <si>
    <t>Currency translation differences</t>
  </si>
  <si>
    <t>Other comprehensive income before</t>
  </si>
  <si>
    <t xml:space="preserve">   income tax </t>
  </si>
  <si>
    <t>Income tax of other comprehensive income</t>
  </si>
  <si>
    <t xml:space="preserve">Other comprehensive income  </t>
  </si>
  <si>
    <t xml:space="preserve">   for the period, net </t>
  </si>
  <si>
    <t xml:space="preserve">Total comprehensive income </t>
  </si>
  <si>
    <t>Total comprehensive income</t>
  </si>
  <si>
    <t>Nine-month period ended</t>
  </si>
  <si>
    <t>Nine-month period ended 30 September 2021</t>
  </si>
  <si>
    <t>Nine-month period ended 30 September 2020</t>
  </si>
  <si>
    <t>Balance at 30 September 2020</t>
  </si>
  <si>
    <t>Balance at 30 September 2021</t>
  </si>
  <si>
    <t>Losses on changes in fair value of investment</t>
  </si>
  <si>
    <t>Gains on revaluation of assets</t>
  </si>
  <si>
    <t>Cash and cash equivalents at 30 September</t>
  </si>
  <si>
    <t>Other non-current financial assets</t>
  </si>
  <si>
    <t>Impairment losses</t>
  </si>
  <si>
    <t>Profit (loss) for the period</t>
  </si>
  <si>
    <t>Profit (loss) for the period attributable to:</t>
  </si>
  <si>
    <t>Gains (losses) on remeasurements of defined benefit plans</t>
  </si>
  <si>
    <t>Total comprehensive income (expense) for the period</t>
  </si>
  <si>
    <t xml:space="preserve">Gains on </t>
  </si>
  <si>
    <t>Profit (loss) before income tax expense (income)</t>
  </si>
  <si>
    <t>(Gain) loss on changes in fair value of investment</t>
  </si>
  <si>
    <t xml:space="preserve">       Baht  13,744 million and Baht 2,837 million, respectively).</t>
  </si>
  <si>
    <r>
      <t xml:space="preserve">       value of  land in  the consolidated  financial  statements  totalling   Baht  68  million  </t>
    </r>
    <r>
      <rPr>
        <i/>
        <sz val="11"/>
        <rFont val="Times New Roman"/>
        <family val="1"/>
      </rPr>
      <t xml:space="preserve">(2020:  the Group  and  the Company  had  </t>
    </r>
  </si>
  <si>
    <t xml:space="preserve">2.2  During the nine-month period ended 30 September 2021, a foreign subsidiary had  land  revalued and  recognised the increase in </t>
  </si>
  <si>
    <t xml:space="preserve">       land  revalued and recognised the increase in value  of  land  in the consolidated  and  separate  financial  statements  totalling  </t>
  </si>
  <si>
    <t xml:space="preserve">Share of profit (loss) of associates and joint ventures </t>
  </si>
  <si>
    <r>
      <t xml:space="preserve">Basic earnings (loss) per share </t>
    </r>
    <r>
      <rPr>
        <b/>
        <i/>
        <sz val="11"/>
        <rFont val="Times New Roman"/>
        <family val="1"/>
      </rPr>
      <t>(in Baht)</t>
    </r>
  </si>
  <si>
    <r>
      <t xml:space="preserve">Diluted earnings (loss) per share </t>
    </r>
    <r>
      <rPr>
        <b/>
        <i/>
        <sz val="11"/>
        <rFont val="Times New Roman"/>
        <family val="1"/>
      </rPr>
      <t>(in Baht)</t>
    </r>
  </si>
  <si>
    <t xml:space="preserve">    for the period</t>
  </si>
  <si>
    <t>Gains (losses)</t>
  </si>
  <si>
    <t>on revaluation</t>
  </si>
  <si>
    <t xml:space="preserve">(Reversal of) expected credit losses for accounts </t>
  </si>
  <si>
    <t>Payment for other current financial assets</t>
  </si>
  <si>
    <t xml:space="preserve">   derivatives</t>
  </si>
  <si>
    <t xml:space="preserve">   dividends for shares held in treasury</t>
  </si>
  <si>
    <t xml:space="preserve">2.3  During  the nine-month  period ended 30 September 2021, the Company entered  into  an agreement to  purchase  an  investment </t>
  </si>
  <si>
    <t xml:space="preserve">Net consideration paid from acquisition  </t>
  </si>
  <si>
    <t xml:space="preserve">   of subsidiaries</t>
  </si>
  <si>
    <t>7, 13</t>
  </si>
  <si>
    <t xml:space="preserve">       property amounting to Baht 554 million by offsetting the consideration for the investment property with other account receivable </t>
  </si>
  <si>
    <t xml:space="preserve">       of the Company amounting to Baht 427 million.</t>
  </si>
  <si>
    <t xml:space="preserve">       accrued dividend income amounting to Baht 139 million).</t>
  </si>
  <si>
    <r>
      <t xml:space="preserve">2.1  As  at 30  September 2021, the Group  had  accrued  dividend  income  amounting  to  Baht  216  million  </t>
    </r>
    <r>
      <rPr>
        <i/>
        <sz val="11"/>
        <rFont val="Times New Roman"/>
        <family val="1"/>
      </rPr>
      <t xml:space="preserve">(2020: the Group had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</si>
</sst>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#,##0\ ;\(#,##0\)"/>
    <numFmt numFmtId="165" formatCode="_(* #,##0_);_(* \(#,##0\);_(* &quot;-&quot;??_);_(@_)"/>
    <numFmt numFmtId="166" formatCode="#,##0.00\ ;\(#,##0.00\)"/>
  </numFmts>
  <fonts count="24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5"/>
      <name val="Angsana New"/>
      <family val="1"/>
    </font>
    <font>
      <i/>
      <sz val="10"/>
      <name val="Times New Roman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0" borderId="0"/>
    <xf numFmtId="0" fontId="14" fillId="0" borderId="0"/>
  </cellStyleXfs>
  <cellXfs count="289">
    <xf numFmtId="0" fontId="0" fillId="0" borderId="0" xfId="0"/>
    <xf numFmtId="0" fontId="3" fillId="0" borderId="0" xfId="0" applyFont="1"/>
    <xf numFmtId="49" fontId="3" fillId="0" borderId="0" xfId="0" applyNumberFormat="1" applyFont="1"/>
    <xf numFmtId="37" fontId="3" fillId="0" borderId="0" xfId="0" applyNumberFormat="1" applyFont="1" applyAlignment="1">
      <alignment horizontal="right"/>
    </xf>
    <xf numFmtId="41" fontId="3" fillId="0" borderId="0" xfId="0" applyNumberFormat="1" applyFont="1"/>
    <xf numFmtId="37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41" fontId="3" fillId="0" borderId="1" xfId="0" applyNumberFormat="1" applyFont="1" applyBorder="1"/>
    <xf numFmtId="41" fontId="3" fillId="0" borderId="0" xfId="0" applyNumberFormat="1" applyFont="1" applyAlignment="1">
      <alignment horizontal="center"/>
    </xf>
    <xf numFmtId="41" fontId="2" fillId="0" borderId="0" xfId="0" applyNumberFormat="1" applyFont="1"/>
    <xf numFmtId="41" fontId="2" fillId="0" borderId="2" xfId="0" applyNumberFormat="1" applyFont="1" applyBorder="1"/>
    <xf numFmtId="41" fontId="2" fillId="0" borderId="3" xfId="0" applyNumberFormat="1" applyFont="1" applyBorder="1"/>
    <xf numFmtId="41" fontId="3" fillId="0" borderId="0" xfId="0" applyNumberFormat="1" applyFont="1" applyAlignment="1">
      <alignment horizontal="right"/>
    </xf>
    <xf numFmtId="49" fontId="2" fillId="0" borderId="0" xfId="0" applyNumberFormat="1" applyFont="1"/>
    <xf numFmtId="43" fontId="3" fillId="0" borderId="0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49" fontId="0" fillId="0" borderId="0" xfId="0" applyNumberFormat="1"/>
    <xf numFmtId="165" fontId="0" fillId="0" borderId="0" xfId="0" applyNumberFormat="1"/>
    <xf numFmtId="43" fontId="3" fillId="0" borderId="1" xfId="1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3" fontId="2" fillId="0" borderId="0" xfId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49" fontId="8" fillId="0" borderId="0" xfId="0" applyNumberFormat="1" applyFont="1"/>
    <xf numFmtId="49" fontId="9" fillId="0" borderId="0" xfId="0" applyNumberFormat="1" applyFont="1"/>
    <xf numFmtId="0" fontId="2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/>
    <xf numFmtId="0" fontId="3" fillId="0" borderId="0" xfId="0" applyFont="1" applyAlignment="1">
      <alignment horizontal="right"/>
    </xf>
    <xf numFmtId="41" fontId="2" fillId="0" borderId="4" xfId="0" applyNumberFormat="1" applyFont="1" applyBorder="1"/>
    <xf numFmtId="37" fontId="3" fillId="0" borderId="0" xfId="0" applyNumberFormat="1" applyFont="1"/>
    <xf numFmtId="41" fontId="2" fillId="0" borderId="1" xfId="0" applyNumberFormat="1" applyFont="1" applyBorder="1"/>
    <xf numFmtId="37" fontId="3" fillId="0" borderId="1" xfId="0" applyNumberFormat="1" applyFont="1" applyBorder="1"/>
    <xf numFmtId="0" fontId="7" fillId="0" borderId="0" xfId="0" applyFont="1" applyAlignment="1">
      <alignment horizontal="center"/>
    </xf>
    <xf numFmtId="0" fontId="2" fillId="0" borderId="0" xfId="0" applyFont="1"/>
    <xf numFmtId="165" fontId="3" fillId="0" borderId="0" xfId="1" applyNumberFormat="1" applyFont="1" applyFill="1" applyBorder="1" applyAlignment="1">
      <alignment horizontal="right"/>
    </xf>
    <xf numFmtId="0" fontId="10" fillId="0" borderId="0" xfId="0" applyFont="1"/>
    <xf numFmtId="0" fontId="11" fillId="0" borderId="0" xfId="0" applyFont="1"/>
    <xf numFmtId="49" fontId="0" fillId="0" borderId="1" xfId="0" applyNumberFormat="1" applyBorder="1" applyAlignment="1">
      <alignment horizontal="center"/>
    </xf>
    <xf numFmtId="41" fontId="2" fillId="0" borderId="5" xfId="0" applyNumberFormat="1" applyFont="1" applyBorder="1"/>
    <xf numFmtId="43" fontId="2" fillId="0" borderId="3" xfId="0" applyNumberFormat="1" applyFont="1" applyBorder="1" applyAlignment="1">
      <alignment horizontal="right"/>
    </xf>
    <xf numFmtId="39" fontId="2" fillId="0" borderId="0" xfId="0" applyNumberFormat="1" applyFont="1" applyAlignment="1">
      <alignment horizontal="right"/>
    </xf>
    <xf numFmtId="43" fontId="2" fillId="0" borderId="0" xfId="0" applyNumberFormat="1" applyFont="1" applyAlignment="1">
      <alignment horizontal="right"/>
    </xf>
    <xf numFmtId="41" fontId="0" fillId="0" borderId="1" xfId="0" applyNumberFormat="1" applyBorder="1"/>
    <xf numFmtId="39" fontId="0" fillId="0" borderId="0" xfId="0" applyNumberFormat="1" applyAlignment="1">
      <alignment horizontal="right"/>
    </xf>
    <xf numFmtId="41" fontId="0" fillId="0" borderId="0" xfId="0" applyNumberForma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1" applyNumberFormat="1" applyFont="1" applyFill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165" fontId="0" fillId="0" borderId="0" xfId="1" applyNumberFormat="1" applyFont="1" applyFill="1" applyAlignment="1">
      <alignment horizontal="right" vertical="center"/>
    </xf>
    <xf numFmtId="41" fontId="3" fillId="0" borderId="1" xfId="1" applyNumberFormat="1" applyFont="1" applyFill="1" applyBorder="1" applyAlignment="1">
      <alignment horizontal="right" vertical="center"/>
    </xf>
    <xf numFmtId="41" fontId="2" fillId="0" borderId="4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2" xfId="1" applyNumberFormat="1" applyFont="1" applyFill="1" applyBorder="1" applyAlignment="1">
      <alignment horizontal="right" vertical="center"/>
    </xf>
    <xf numFmtId="41" fontId="2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Border="1" applyAlignment="1">
      <alignment horizontal="right" vertical="center"/>
    </xf>
    <xf numFmtId="41" fontId="2" fillId="0" borderId="1" xfId="1" applyNumberFormat="1" applyFont="1" applyFill="1" applyBorder="1" applyAlignment="1">
      <alignment horizontal="right" vertical="center"/>
    </xf>
    <xf numFmtId="165" fontId="2" fillId="0" borderId="0" xfId="2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41" fontId="2" fillId="0" borderId="3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3" fillId="0" borderId="0" xfId="1" applyNumberFormat="1" applyFont="1" applyFill="1" applyAlignment="1">
      <alignment vertical="center"/>
    </xf>
    <xf numFmtId="165" fontId="0" fillId="0" borderId="0" xfId="2" applyNumberFormat="1" applyFont="1" applyFill="1" applyBorder="1" applyAlignment="1">
      <alignment horizontal="right" vertical="center"/>
    </xf>
    <xf numFmtId="41" fontId="0" fillId="0" borderId="0" xfId="1" applyNumberFormat="1" applyFont="1" applyFill="1" applyAlignment="1">
      <alignment horizontal="right" vertical="center"/>
    </xf>
    <xf numFmtId="41" fontId="0" fillId="0" borderId="1" xfId="1" applyNumberFormat="1" applyFont="1" applyFill="1" applyBorder="1" applyAlignment="1">
      <alignment horizontal="right" vertical="center"/>
    </xf>
    <xf numFmtId="41" fontId="0" fillId="0" borderId="0" xfId="1" applyNumberFormat="1" applyFont="1" applyFill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165" fontId="3" fillId="0" borderId="0" xfId="2" applyNumberFormat="1" applyFont="1" applyFill="1" applyAlignment="1">
      <alignment horizontal="right" vertical="center"/>
    </xf>
    <xf numFmtId="165" fontId="3" fillId="0" borderId="1" xfId="2" applyNumberFormat="1" applyFont="1" applyFill="1" applyBorder="1" applyAlignment="1">
      <alignment horizontal="right" vertical="center"/>
    </xf>
    <xf numFmtId="41" fontId="0" fillId="0" borderId="1" xfId="2" applyNumberFormat="1" applyFont="1" applyFill="1" applyBorder="1" applyAlignment="1">
      <alignment horizontal="right" vertical="center"/>
    </xf>
    <xf numFmtId="41" fontId="0" fillId="0" borderId="0" xfId="2" applyNumberFormat="1" applyFont="1" applyFill="1" applyBorder="1" applyAlignment="1">
      <alignment horizontal="right" vertical="center"/>
    </xf>
    <xf numFmtId="165" fontId="3" fillId="0" borderId="0" xfId="1" applyNumberFormat="1" applyFont="1" applyFill="1" applyAlignment="1"/>
    <xf numFmtId="165" fontId="3" fillId="0" borderId="0" xfId="1" applyNumberFormat="1" applyFont="1" applyFill="1" applyAlignment="1">
      <alignment horizontal="right"/>
    </xf>
    <xf numFmtId="41" fontId="3" fillId="0" borderId="0" xfId="1" applyNumberFormat="1" applyFont="1" applyFill="1" applyAlignment="1">
      <alignment horizontal="right"/>
    </xf>
    <xf numFmtId="43" fontId="3" fillId="0" borderId="0" xfId="1" applyFont="1" applyFill="1" applyAlignment="1"/>
    <xf numFmtId="43" fontId="3" fillId="0" borderId="0" xfId="1" applyFont="1" applyFill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/>
    <xf numFmtId="41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/>
    <xf numFmtId="165" fontId="2" fillId="0" borderId="4" xfId="1" applyNumberFormat="1" applyFont="1" applyFill="1" applyBorder="1" applyAlignment="1"/>
    <xf numFmtId="165" fontId="2" fillId="0" borderId="0" xfId="1" applyNumberFormat="1" applyFont="1" applyFill="1" applyBorder="1" applyAlignment="1"/>
    <xf numFmtId="41" fontId="2" fillId="0" borderId="3" xfId="1" applyNumberFormat="1" applyFont="1" applyFill="1" applyBorder="1" applyAlignment="1">
      <alignment horizontal="right"/>
    </xf>
    <xf numFmtId="165" fontId="3" fillId="0" borderId="1" xfId="1" applyNumberFormat="1" applyFont="1" applyFill="1" applyBorder="1" applyAlignment="1"/>
    <xf numFmtId="41" fontId="2" fillId="0" borderId="4" xfId="1" applyNumberFormat="1" applyFont="1" applyFill="1" applyBorder="1" applyAlignment="1">
      <alignment horizontal="right"/>
    </xf>
    <xf numFmtId="165" fontId="2" fillId="0" borderId="1" xfId="1" applyNumberFormat="1" applyFont="1" applyFill="1" applyBorder="1" applyAlignment="1"/>
    <xf numFmtId="165" fontId="3" fillId="0" borderId="3" xfId="1" applyNumberFormat="1" applyFont="1" applyFill="1" applyBorder="1" applyAlignment="1"/>
    <xf numFmtId="165" fontId="0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Alignment="1">
      <alignment horizontal="right"/>
    </xf>
    <xf numFmtId="165" fontId="2" fillId="0" borderId="5" xfId="1" applyNumberFormat="1" applyFont="1" applyFill="1" applyBorder="1" applyAlignment="1"/>
    <xf numFmtId="41" fontId="3" fillId="0" borderId="1" xfId="1" applyNumberFormat="1" applyFont="1" applyFill="1" applyBorder="1" applyAlignment="1">
      <alignment horizontal="right"/>
    </xf>
    <xf numFmtId="41" fontId="0" fillId="0" borderId="0" xfId="2" applyNumberFormat="1" applyFont="1" applyFill="1" applyAlignment="1">
      <alignment horizontal="right" vertical="center"/>
    </xf>
    <xf numFmtId="165" fontId="0" fillId="0" borderId="1" xfId="2" applyNumberFormat="1" applyFont="1" applyFill="1" applyBorder="1" applyAlignment="1">
      <alignment horizontal="right" vertical="center"/>
    </xf>
    <xf numFmtId="166" fontId="2" fillId="0" borderId="3" xfId="2" applyNumberFormat="1" applyFont="1" applyFill="1" applyBorder="1" applyAlignment="1">
      <alignment horizontal="right" vertical="center"/>
    </xf>
    <xf numFmtId="165" fontId="0" fillId="0" borderId="0" xfId="2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right" vertical="center"/>
    </xf>
    <xf numFmtId="41" fontId="3" fillId="0" borderId="0" xfId="1" applyNumberFormat="1" applyFont="1" applyFill="1" applyAlignment="1">
      <alignment vertical="center"/>
    </xf>
    <xf numFmtId="0" fontId="7" fillId="0" borderId="0" xfId="0" applyFont="1" applyAlignment="1">
      <alignment vertical="center"/>
    </xf>
    <xf numFmtId="41" fontId="3" fillId="0" borderId="0" xfId="2" applyNumberFormat="1" applyFont="1" applyFill="1" applyAlignment="1">
      <alignment horizontal="right" vertical="center"/>
    </xf>
    <xf numFmtId="41" fontId="3" fillId="0" borderId="1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right" vertical="center"/>
    </xf>
    <xf numFmtId="43" fontId="0" fillId="0" borderId="0" xfId="1" applyFont="1" applyFill="1" applyAlignment="1">
      <alignment horizontal="right" vertical="center"/>
    </xf>
    <xf numFmtId="165" fontId="2" fillId="0" borderId="0" xfId="1" applyNumberFormat="1" applyFont="1" applyFill="1" applyBorder="1" applyAlignment="1">
      <alignment horizontal="right" vertical="center"/>
    </xf>
    <xf numFmtId="0" fontId="3" fillId="0" borderId="1" xfId="1" applyNumberFormat="1" applyFont="1" applyFill="1" applyBorder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/>
    </xf>
    <xf numFmtId="166" fontId="17" fillId="0" borderId="0" xfId="2" applyNumberFormat="1" applyFont="1" applyFill="1" applyBorder="1"/>
    <xf numFmtId="165" fontId="14" fillId="0" borderId="0" xfId="1" applyNumberFormat="1" applyFont="1" applyFill="1" applyAlignment="1">
      <alignment vertical="center"/>
    </xf>
    <xf numFmtId="165" fontId="6" fillId="0" borderId="0" xfId="1" applyNumberFormat="1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" fontId="0" fillId="0" borderId="5" xfId="1" quotePrefix="1" applyNumberFormat="1" applyFont="1" applyFill="1" applyBorder="1" applyAlignment="1">
      <alignment horizontal="center" vertical="center"/>
    </xf>
    <xf numFmtId="0" fontId="3" fillId="0" borderId="5" xfId="1" quotePrefix="1" applyNumberFormat="1" applyFont="1" applyFill="1" applyBorder="1" applyAlignment="1">
      <alignment horizontal="center" vertical="center"/>
    </xf>
    <xf numFmtId="0" fontId="0" fillId="0" borderId="5" xfId="1" quotePrefix="1" applyNumberFormat="1" applyFont="1" applyFill="1" applyBorder="1" applyAlignment="1">
      <alignment horizontal="center" vertical="center"/>
    </xf>
    <xf numFmtId="165" fontId="3" fillId="0" borderId="0" xfId="1" applyNumberFormat="1" applyFont="1" applyFill="1" applyAlignment="1">
      <alignment horizontal="center" vertical="center"/>
    </xf>
    <xf numFmtId="165" fontId="0" fillId="0" borderId="0" xfId="1" applyNumberFormat="1" applyFont="1" applyFill="1" applyAlignment="1">
      <alignment horizontal="right"/>
    </xf>
    <xf numFmtId="165" fontId="0" fillId="0" borderId="0" xfId="1" applyNumberFormat="1" applyFont="1" applyFill="1"/>
    <xf numFmtId="37" fontId="3" fillId="0" borderId="0" xfId="0" quotePrefix="1" applyNumberFormat="1" applyFont="1" applyAlignment="1">
      <alignment horizontal="center"/>
    </xf>
    <xf numFmtId="41" fontId="0" fillId="0" borderId="0" xfId="1" applyNumberFormat="1" applyFont="1" applyFill="1" applyAlignment="1">
      <alignment horizontal="right"/>
    </xf>
    <xf numFmtId="49" fontId="0" fillId="0" borderId="0" xfId="0" applyNumberFormat="1" applyFont="1" applyFill="1"/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ill="1" applyAlignment="1">
      <alignment horizontal="right" vertical="center"/>
    </xf>
    <xf numFmtId="37" fontId="0" fillId="0" borderId="0" xfId="0" applyNumberFormat="1" applyFill="1" applyAlignment="1">
      <alignment horizontal="right" vertical="center"/>
    </xf>
    <xf numFmtId="165" fontId="0" fillId="0" borderId="0" xfId="0" applyNumberFormat="1" applyFill="1" applyAlignment="1">
      <alignment horizontal="right" vertical="center"/>
    </xf>
    <xf numFmtId="41" fontId="2" fillId="0" borderId="4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41" fontId="0" fillId="0" borderId="1" xfId="0" applyNumberFormat="1" applyFill="1" applyBorder="1" applyAlignment="1">
      <alignment horizontal="right" vertical="center"/>
    </xf>
    <xf numFmtId="41" fontId="2" fillId="0" borderId="1" xfId="0" applyNumberFormat="1" applyFont="1" applyFill="1" applyBorder="1" applyAlignment="1">
      <alignment horizontal="right" vertical="center"/>
    </xf>
    <xf numFmtId="37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41" fontId="2" fillId="0" borderId="3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vertical="center"/>
    </xf>
    <xf numFmtId="164" fontId="0" fillId="0" borderId="1" xfId="0" applyNumberFormat="1" applyFill="1" applyBorder="1" applyAlignment="1">
      <alignment vertical="center"/>
    </xf>
    <xf numFmtId="43" fontId="2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41" fontId="2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19" fillId="0" borderId="0" xfId="0" applyNumberFormat="1" applyFont="1" applyFill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164" fontId="0" fillId="0" borderId="0" xfId="0" quotePrefix="1" applyNumberFormat="1" applyFill="1" applyAlignment="1">
      <alignment vertical="center"/>
    </xf>
    <xf numFmtId="41" fontId="0" fillId="0" borderId="0" xfId="1" applyNumberFormat="1" applyFont="1" applyFill="1" applyBorder="1" applyAlignment="1">
      <alignment horizontal="right"/>
    </xf>
    <xf numFmtId="41" fontId="0" fillId="0" borderId="0" xfId="0" applyNumberFormat="1" applyFill="1" applyBorder="1" applyAlignment="1">
      <alignment horizontal="right" vertical="center"/>
    </xf>
    <xf numFmtId="41" fontId="0" fillId="0" borderId="1" xfId="0" applyNumberForma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0" fontId="14" fillId="0" borderId="0" xfId="4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2" fillId="0" borderId="0" xfId="4" applyFont="1" applyFill="1" applyAlignment="1">
      <alignment horizontal="left" vertical="center"/>
    </xf>
    <xf numFmtId="0" fontId="3" fillId="0" borderId="0" xfId="4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3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 vertical="center"/>
    </xf>
    <xf numFmtId="0" fontId="14" fillId="0" borderId="0" xfId="4" applyFill="1" applyAlignment="1">
      <alignment horizontal="left" vertical="center"/>
    </xf>
    <xf numFmtId="49" fontId="9" fillId="0" borderId="0" xfId="4" applyNumberFormat="1" applyFont="1" applyFill="1" applyAlignment="1">
      <alignment horizontal="left" vertical="center"/>
    </xf>
    <xf numFmtId="0" fontId="6" fillId="0" borderId="0" xfId="4" applyFont="1" applyFill="1" applyAlignment="1">
      <alignment horizontal="center" vertical="center"/>
    </xf>
    <xf numFmtId="49" fontId="7" fillId="0" borderId="0" xfId="4" applyNumberFormat="1" applyFont="1" applyFill="1" applyAlignment="1">
      <alignment horizontal="left"/>
    </xf>
    <xf numFmtId="0" fontId="6" fillId="0" borderId="0" xfId="4" applyFont="1" applyFill="1" applyAlignment="1">
      <alignment horizontal="center"/>
    </xf>
    <xf numFmtId="49" fontId="3" fillId="0" borderId="0" xfId="4" applyNumberFormat="1" applyFont="1" applyFill="1" applyAlignment="1">
      <alignment horizontal="left"/>
    </xf>
    <xf numFmtId="49" fontId="0" fillId="0" borderId="0" xfId="4" applyNumberFormat="1" applyFont="1" applyFill="1" applyAlignment="1">
      <alignment horizontal="left"/>
    </xf>
    <xf numFmtId="49" fontId="0" fillId="0" borderId="0" xfId="0" applyNumberFormat="1" applyFill="1"/>
    <xf numFmtId="164" fontId="3" fillId="0" borderId="0" xfId="4" applyNumberFormat="1" applyFont="1" applyFill="1"/>
    <xf numFmtId="49" fontId="3" fillId="0" borderId="0" xfId="0" applyNumberFormat="1" applyFont="1" applyFill="1"/>
    <xf numFmtId="49" fontId="2" fillId="0" borderId="0" xfId="0" applyNumberFormat="1" applyFont="1" applyFill="1"/>
    <xf numFmtId="0" fontId="15" fillId="0" borderId="0" xfId="4" applyFont="1" applyFill="1" applyAlignment="1">
      <alignment horizontal="center"/>
    </xf>
    <xf numFmtId="0" fontId="16" fillId="0" borderId="0" xfId="4" applyFont="1" applyFill="1" applyAlignment="1">
      <alignment horizontal="left" vertical="center"/>
    </xf>
    <xf numFmtId="49" fontId="7" fillId="0" borderId="0" xfId="0" applyNumberFormat="1" applyFont="1" applyFill="1"/>
    <xf numFmtId="164" fontId="3" fillId="0" borderId="0" xfId="4" applyNumberFormat="1" applyFont="1" applyFill="1" applyAlignment="1">
      <alignment horizontal="right"/>
    </xf>
    <xf numFmtId="0" fontId="17" fillId="0" borderId="0" xfId="4" applyFont="1" applyFill="1" applyAlignment="1">
      <alignment horizontal="left"/>
    </xf>
    <xf numFmtId="0" fontId="15" fillId="0" borderId="0" xfId="4" applyFont="1" applyFill="1" applyAlignment="1">
      <alignment horizontal="center" vertical="center"/>
    </xf>
    <xf numFmtId="0" fontId="18" fillId="0" borderId="0" xfId="4" applyFont="1" applyFill="1" applyAlignment="1">
      <alignment horizontal="left" vertical="center"/>
    </xf>
    <xf numFmtId="0" fontId="3" fillId="0" borderId="0" xfId="4" applyFont="1" applyFill="1" applyAlignment="1">
      <alignment horizontal="center"/>
    </xf>
    <xf numFmtId="0" fontId="3" fillId="0" borderId="0" xfId="4" applyFont="1" applyFill="1"/>
    <xf numFmtId="164" fontId="3" fillId="0" borderId="0" xfId="0" applyNumberFormat="1" applyFont="1" applyFill="1" applyAlignment="1">
      <alignment horizontal="right"/>
    </xf>
    <xf numFmtId="0" fontId="14" fillId="0" borderId="0" xfId="4" applyFill="1" applyAlignment="1">
      <alignment horizontal="left"/>
    </xf>
    <xf numFmtId="164" fontId="3" fillId="0" borderId="3" xfId="0" applyNumberFormat="1" applyFont="1" applyFill="1" applyBorder="1"/>
    <xf numFmtId="164" fontId="3" fillId="0" borderId="0" xfId="0" applyNumberFormat="1" applyFont="1" applyFill="1"/>
    <xf numFmtId="164" fontId="3" fillId="0" borderId="1" xfId="4" applyNumberFormat="1" applyFont="1" applyFill="1" applyBorder="1"/>
    <xf numFmtId="0" fontId="7" fillId="0" borderId="0" xfId="4" applyFont="1" applyFill="1" applyAlignment="1">
      <alignment horizontal="center"/>
    </xf>
    <xf numFmtId="0" fontId="17" fillId="0" borderId="0" xfId="4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165" fontId="0" fillId="0" borderId="0" xfId="0" applyNumberFormat="1" applyFill="1" applyAlignment="1">
      <alignment vertical="center"/>
    </xf>
    <xf numFmtId="49" fontId="2" fillId="0" borderId="0" xfId="0" applyNumberFormat="1" applyFont="1" applyFill="1" applyAlignment="1">
      <alignment horizontal="justify" vertical="center"/>
    </xf>
    <xf numFmtId="165" fontId="6" fillId="0" borderId="0" xfId="0" applyNumberFormat="1" applyFont="1" applyFill="1" applyAlignment="1">
      <alignment horizontal="right" vertical="center"/>
    </xf>
    <xf numFmtId="165" fontId="2" fillId="0" borderId="0" xfId="0" applyNumberFormat="1" applyFont="1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164" fontId="0" fillId="0" borderId="0" xfId="0" applyNumberFormat="1" applyFill="1" applyAlignment="1">
      <alignment horizontal="right" vertical="center"/>
    </xf>
    <xf numFmtId="37" fontId="0" fillId="0" borderId="1" xfId="0" applyNumberForma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65" fontId="2" fillId="0" borderId="2" xfId="0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165" fontId="2" fillId="0" borderId="0" xfId="0" applyNumberFormat="1" applyFont="1" applyFill="1" applyAlignment="1">
      <alignment vertical="center"/>
    </xf>
    <xf numFmtId="166" fontId="17" fillId="0" borderId="0" xfId="0" applyNumberFormat="1" applyFont="1" applyFill="1"/>
    <xf numFmtId="0" fontId="6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right" vertical="center"/>
    </xf>
    <xf numFmtId="49" fontId="19" fillId="0" borderId="0" xfId="0" applyNumberFormat="1" applyFont="1" applyFill="1" applyAlignment="1">
      <alignment vertical="center"/>
    </xf>
    <xf numFmtId="49" fontId="0" fillId="0" borderId="0" xfId="0" applyNumberFormat="1" applyFill="1" applyAlignment="1">
      <alignment horizontal="left" vertical="center"/>
    </xf>
    <xf numFmtId="165" fontId="2" fillId="0" borderId="4" xfId="0" applyNumberFormat="1" applyFont="1" applyFill="1" applyBorder="1" applyAlignment="1">
      <alignment horizontal="right" vertical="center"/>
    </xf>
    <xf numFmtId="165" fontId="0" fillId="0" borderId="1" xfId="0" applyNumberForma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right" vertical="center"/>
    </xf>
    <xf numFmtId="165" fontId="6" fillId="0" borderId="0" xfId="0" applyNumberFormat="1" applyFont="1" applyFill="1" applyAlignment="1">
      <alignment horizontal="center" vertical="center"/>
    </xf>
    <xf numFmtId="165" fontId="2" fillId="0" borderId="3" xfId="0" applyNumberFormat="1" applyFont="1" applyFill="1" applyBorder="1" applyAlignment="1">
      <alignment horizontal="right" vertical="center"/>
    </xf>
    <xf numFmtId="39" fontId="2" fillId="0" borderId="0" xfId="0" applyNumberFormat="1" applyFont="1" applyFill="1" applyAlignment="1">
      <alignment horizontal="right" vertical="center"/>
    </xf>
    <xf numFmtId="49" fontId="9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49" fontId="6" fillId="0" borderId="0" xfId="0" applyNumberFormat="1" applyFont="1" applyFill="1" applyAlignment="1">
      <alignment vertical="center"/>
    </xf>
    <xf numFmtId="37" fontId="0" fillId="0" borderId="0" xfId="0" applyNumberFormat="1" applyFill="1" applyAlignment="1">
      <alignment horizontal="center" vertical="center"/>
    </xf>
    <xf numFmtId="49" fontId="3" fillId="0" borderId="0" xfId="0" applyNumberFormat="1" applyFont="1" applyFill="1" applyAlignment="1">
      <alignment vertical="center"/>
    </xf>
    <xf numFmtId="164" fontId="14" fillId="0" borderId="0" xfId="0" applyNumberFormat="1" applyFont="1" applyFill="1"/>
    <xf numFmtId="164" fontId="0" fillId="0" borderId="0" xfId="0" applyNumberFormat="1" applyFont="1" applyFill="1"/>
    <xf numFmtId="41" fontId="2" fillId="0" borderId="0" xfId="0" applyNumberFormat="1" applyFont="1" applyFill="1" applyAlignment="1">
      <alignment vertical="center"/>
    </xf>
    <xf numFmtId="41" fontId="0" fillId="0" borderId="0" xfId="0" applyNumberForma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41" fontId="3" fillId="0" borderId="1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164" fontId="0" fillId="0" borderId="1" xfId="0" quotePrefix="1" applyNumberFormat="1" applyFill="1" applyBorder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justify" vertical="center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justify" vertical="center"/>
    </xf>
    <xf numFmtId="0" fontId="2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7" fontId="2" fillId="0" borderId="0" xfId="0" quotePrefix="1" applyNumberFormat="1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37" fontId="0" fillId="0" borderId="0" xfId="0" quotePrefix="1" applyNumberFormat="1" applyFill="1" applyAlignment="1">
      <alignment horizontal="right" vertical="center"/>
    </xf>
    <xf numFmtId="41" fontId="0" fillId="0" borderId="0" xfId="0" applyNumberFormat="1" applyFill="1"/>
    <xf numFmtId="41" fontId="3" fillId="0" borderId="0" xfId="2" applyNumberFormat="1" applyFont="1" applyFill="1" applyAlignment="1">
      <alignment horizontal="right"/>
    </xf>
    <xf numFmtId="41" fontId="0" fillId="0" borderId="1" xfId="0" applyNumberFormat="1" applyFill="1" applyBorder="1"/>
    <xf numFmtId="41" fontId="3" fillId="0" borderId="1" xfId="2" applyNumberFormat="1" applyFont="1" applyFill="1" applyBorder="1" applyAlignment="1">
      <alignment horizontal="right"/>
    </xf>
    <xf numFmtId="0" fontId="0" fillId="0" borderId="0" xfId="0" applyFill="1"/>
    <xf numFmtId="41" fontId="0" fillId="0" borderId="4" xfId="0" applyNumberFormat="1" applyFill="1" applyBorder="1"/>
    <xf numFmtId="41" fontId="3" fillId="0" borderId="4" xfId="2" applyNumberFormat="1" applyFont="1" applyFill="1" applyBorder="1" applyAlignment="1">
      <alignment horizontal="right"/>
    </xf>
    <xf numFmtId="41" fontId="0" fillId="0" borderId="5" xfId="0" applyNumberFormat="1" applyFill="1" applyBorder="1" applyAlignment="1">
      <alignment horizontal="right" vertical="center"/>
    </xf>
    <xf numFmtId="165" fontId="2" fillId="0" borderId="0" xfId="1" applyNumberFormat="1" applyFont="1" applyFill="1" applyAlignment="1">
      <alignment horizontal="center" vertical="center"/>
    </xf>
    <xf numFmtId="165" fontId="2" fillId="0" borderId="1" xfId="1" applyNumberFormat="1" applyFon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 wrapText="1"/>
    </xf>
    <xf numFmtId="165" fontId="0" fillId="0" borderId="0" xfId="0" quotePrefix="1" applyNumberFormat="1" applyFill="1" applyAlignment="1">
      <alignment horizontal="center" vertical="center" wrapText="1"/>
    </xf>
    <xf numFmtId="165" fontId="0" fillId="0" borderId="0" xfId="0" applyNumberFormat="1" applyFill="1" applyAlignment="1">
      <alignment horizontal="center" vertical="center" wrapText="1"/>
    </xf>
    <xf numFmtId="165" fontId="2" fillId="0" borderId="0" xfId="0" applyNumberFormat="1" applyFont="1" applyFill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ill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16" fontId="0" fillId="0" borderId="0" xfId="0" quotePrefix="1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left" vertical="center"/>
    </xf>
    <xf numFmtId="49" fontId="0" fillId="0" borderId="5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6">
    <cellStyle name="Comma" xfId="1" builtinId="3"/>
    <cellStyle name="Comma 2 2" xfId="2"/>
    <cellStyle name="Comma 2 3" xfId="3"/>
    <cellStyle name="Normal" xfId="0" builtinId="0"/>
    <cellStyle name="Normal 2" xfId="4"/>
    <cellStyle name="Normal 2 2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AA5CB"/>
      <rgbColor rgb="00CCD6E3"/>
      <rgbColor rgb="00F38E31"/>
      <rgbColor rgb="00FAD8AF"/>
      <rgbColor rgb="008CA042"/>
      <rgbColor rgb="00D7DFB4"/>
      <rgbColor rgb="004DA0B0"/>
      <rgbColor rgb="00C3DEE1"/>
      <rgbColor rgb="000C2D83"/>
      <rgbColor rgb="00F38E31"/>
      <rgbColor rgb="00AABE75"/>
      <rgbColor rgb="008AA5CB"/>
      <rgbColor rgb="00C44026"/>
      <rgbColor rgb="0068820B"/>
      <rgbColor rgb="000BA0B0"/>
      <rgbColor rgb="00F06A00"/>
      <rgbColor rgb="00C77182"/>
      <rgbColor rgb="00ECCBCF"/>
      <rgbColor rgb="00C44026"/>
      <rgbColor rgb="00EAB7A0"/>
      <rgbColor rgb="00283B64"/>
      <rgbColor rgb="00A3A9C0"/>
      <rgbColor rgb="00838383"/>
      <rgbColor rgb="00D6D6D6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5"/>
  <sheetViews>
    <sheetView tabSelected="1" view="pageBreakPreview" zoomScale="115" zoomScaleNormal="70" zoomScaleSheetLayoutView="115" workbookViewId="0">
      <selection activeCell="G7" sqref="G7"/>
    </sheetView>
  </sheetViews>
  <sheetFormatPr defaultColWidth="9.08984375" defaultRowHeight="21.5" x14ac:dyDescent="0.3"/>
  <cols>
    <col min="1" max="1" width="38.90625" style="174" customWidth="1"/>
    <col min="2" max="2" width="6" style="167" customWidth="1"/>
    <col min="3" max="3" width="16.453125" style="120" bestFit="1" customWidth="1"/>
    <col min="4" max="4" width="1.08984375" style="120" customWidth="1"/>
    <col min="5" max="5" width="13.453125" style="120" customWidth="1"/>
    <col min="6" max="6" width="1.08984375" style="120" customWidth="1"/>
    <col min="7" max="7" width="13.453125" style="120" customWidth="1"/>
    <col min="8" max="8" width="1.08984375" style="120" customWidth="1"/>
    <col min="9" max="9" width="13.453125" style="120" customWidth="1"/>
    <col min="10" max="16384" width="9.08984375" style="167"/>
  </cols>
  <sheetData>
    <row r="1" spans="1:9" ht="20.25" customHeight="1" x14ac:dyDescent="0.3">
      <c r="A1" s="166" t="s">
        <v>0</v>
      </c>
    </row>
    <row r="2" spans="1:9" ht="20.25" customHeight="1" x14ac:dyDescent="0.3">
      <c r="A2" s="166" t="s">
        <v>1</v>
      </c>
    </row>
    <row r="3" spans="1:9" ht="20.25" customHeight="1" x14ac:dyDescent="0.3">
      <c r="A3" s="168" t="s">
        <v>2</v>
      </c>
    </row>
    <row r="4" spans="1:9" s="170" customFormat="1" ht="20.25" customHeight="1" x14ac:dyDescent="0.3">
      <c r="A4" s="169"/>
      <c r="C4" s="63"/>
      <c r="D4" s="63"/>
      <c r="E4" s="63"/>
      <c r="F4" s="63"/>
      <c r="G4" s="63"/>
      <c r="H4" s="121"/>
      <c r="I4" s="171" t="s">
        <v>3</v>
      </c>
    </row>
    <row r="5" spans="1:9" s="170" customFormat="1" ht="20.25" customHeight="1" x14ac:dyDescent="0.3">
      <c r="A5" s="169"/>
      <c r="C5" s="267" t="s">
        <v>4</v>
      </c>
      <c r="D5" s="267"/>
      <c r="E5" s="267"/>
      <c r="F5" s="122"/>
      <c r="G5" s="267" t="s">
        <v>5</v>
      </c>
      <c r="H5" s="267"/>
      <c r="I5" s="267"/>
    </row>
    <row r="6" spans="1:9" s="170" customFormat="1" ht="20.25" customHeight="1" x14ac:dyDescent="0.3">
      <c r="A6" s="172"/>
      <c r="B6" s="173"/>
      <c r="C6" s="268" t="s">
        <v>6</v>
      </c>
      <c r="D6" s="268"/>
      <c r="E6" s="268"/>
      <c r="F6" s="122"/>
      <c r="G6" s="267" t="s">
        <v>7</v>
      </c>
      <c r="H6" s="267"/>
      <c r="I6" s="267"/>
    </row>
    <row r="7" spans="1:9" ht="20.25" customHeight="1" x14ac:dyDescent="0.3">
      <c r="B7" s="173"/>
      <c r="C7" s="123" t="s">
        <v>8</v>
      </c>
      <c r="D7" s="124"/>
      <c r="E7" s="125" t="s">
        <v>9</v>
      </c>
      <c r="F7" s="126"/>
      <c r="G7" s="123" t="s">
        <v>8</v>
      </c>
      <c r="H7" s="124"/>
      <c r="I7" s="125" t="s">
        <v>9</v>
      </c>
    </row>
    <row r="8" spans="1:9" ht="20.25" customHeight="1" x14ac:dyDescent="0.3">
      <c r="A8" s="175"/>
      <c r="B8" s="176" t="s">
        <v>10</v>
      </c>
      <c r="C8" s="118">
        <v>2021</v>
      </c>
      <c r="D8" s="118"/>
      <c r="E8" s="118">
        <v>2020</v>
      </c>
      <c r="F8" s="118"/>
      <c r="G8" s="118">
        <v>2021</v>
      </c>
      <c r="H8" s="118"/>
      <c r="I8" s="118">
        <v>2020</v>
      </c>
    </row>
    <row r="9" spans="1:9" ht="20.25" customHeight="1" x14ac:dyDescent="0.3">
      <c r="A9" s="175" t="s">
        <v>11</v>
      </c>
      <c r="B9" s="176"/>
      <c r="C9" s="153" t="s">
        <v>12</v>
      </c>
      <c r="D9" s="133"/>
      <c r="E9" s="153"/>
      <c r="F9" s="167"/>
      <c r="G9" s="153" t="s">
        <v>12</v>
      </c>
      <c r="H9" s="133"/>
      <c r="I9" s="153"/>
    </row>
    <row r="10" spans="1:9" x14ac:dyDescent="0.3">
      <c r="A10" s="175"/>
      <c r="B10" s="176"/>
      <c r="C10" s="118"/>
      <c r="D10" s="118"/>
      <c r="E10" s="118"/>
      <c r="F10" s="118"/>
      <c r="G10" s="118"/>
      <c r="H10" s="118"/>
      <c r="I10" s="118"/>
    </row>
    <row r="11" spans="1:9" ht="20.25" customHeight="1" x14ac:dyDescent="0.3">
      <c r="A11" s="177" t="s">
        <v>13</v>
      </c>
      <c r="B11" s="178"/>
      <c r="C11" s="73"/>
      <c r="D11" s="73"/>
      <c r="E11" s="73"/>
      <c r="F11" s="73"/>
      <c r="G11" s="73"/>
      <c r="H11" s="73"/>
      <c r="I11" s="73"/>
    </row>
    <row r="12" spans="1:9" ht="20.25" customHeight="1" x14ac:dyDescent="0.3">
      <c r="A12" s="179" t="s">
        <v>14</v>
      </c>
      <c r="B12" s="178"/>
      <c r="C12" s="74">
        <v>52798888</v>
      </c>
      <c r="D12" s="73"/>
      <c r="E12" s="74">
        <v>57035264</v>
      </c>
      <c r="F12" s="73"/>
      <c r="G12" s="74">
        <v>2657481</v>
      </c>
      <c r="H12" s="73"/>
      <c r="I12" s="74">
        <v>2812094</v>
      </c>
    </row>
    <row r="13" spans="1:9" ht="20.25" customHeight="1" x14ac:dyDescent="0.3">
      <c r="A13" s="180" t="s">
        <v>15</v>
      </c>
      <c r="B13" s="178">
        <v>13</v>
      </c>
      <c r="C13" s="74">
        <v>35166062</v>
      </c>
      <c r="D13" s="73"/>
      <c r="E13" s="74">
        <v>29952155</v>
      </c>
      <c r="F13" s="73"/>
      <c r="G13" s="74">
        <v>3295423</v>
      </c>
      <c r="H13" s="73"/>
      <c r="I13" s="74">
        <v>2583561</v>
      </c>
    </row>
    <row r="14" spans="1:9" ht="20.25" customHeight="1" x14ac:dyDescent="0.3">
      <c r="A14" s="181" t="s">
        <v>16</v>
      </c>
      <c r="B14" s="178">
        <v>4</v>
      </c>
      <c r="C14" s="75">
        <v>0</v>
      </c>
      <c r="D14" s="73"/>
      <c r="E14" s="75">
        <v>0</v>
      </c>
      <c r="F14" s="73"/>
      <c r="G14" s="75">
        <v>4575000</v>
      </c>
      <c r="H14" s="73"/>
      <c r="I14" s="75">
        <v>20024025</v>
      </c>
    </row>
    <row r="15" spans="1:9" ht="20.25" customHeight="1" x14ac:dyDescent="0.3">
      <c r="A15" s="181" t="s">
        <v>17</v>
      </c>
      <c r="B15" s="178"/>
      <c r="C15" s="75">
        <v>67916974</v>
      </c>
      <c r="D15" s="73"/>
      <c r="E15" s="75">
        <v>52136060</v>
      </c>
      <c r="F15" s="73"/>
      <c r="G15" s="75">
        <v>2907384</v>
      </c>
      <c r="H15" s="73"/>
      <c r="I15" s="75">
        <v>2776137</v>
      </c>
    </row>
    <row r="16" spans="1:9" ht="20.25" customHeight="1" x14ac:dyDescent="0.3">
      <c r="A16" s="181" t="s">
        <v>18</v>
      </c>
      <c r="B16" s="178"/>
      <c r="C16" s="75">
        <v>49241567</v>
      </c>
      <c r="D16" s="182"/>
      <c r="E16" s="75">
        <v>38925031</v>
      </c>
      <c r="F16" s="182"/>
      <c r="G16" s="75">
        <v>797435</v>
      </c>
      <c r="H16" s="182"/>
      <c r="I16" s="75">
        <v>984609</v>
      </c>
    </row>
    <row r="17" spans="1:9" ht="20.25" customHeight="1" x14ac:dyDescent="0.3">
      <c r="A17" s="180" t="s">
        <v>19</v>
      </c>
      <c r="B17" s="178">
        <v>13</v>
      </c>
      <c r="C17" s="74">
        <v>2894916</v>
      </c>
      <c r="D17" s="76"/>
      <c r="E17" s="74">
        <v>1116249</v>
      </c>
      <c r="F17" s="76"/>
      <c r="G17" s="75">
        <v>0</v>
      </c>
      <c r="H17" s="75"/>
      <c r="I17" s="75">
        <v>10739</v>
      </c>
    </row>
    <row r="18" spans="1:9" ht="20.25" customHeight="1" x14ac:dyDescent="0.3">
      <c r="A18" s="183" t="s">
        <v>20</v>
      </c>
      <c r="B18" s="178"/>
      <c r="C18" s="127">
        <v>271403</v>
      </c>
      <c r="D18" s="76"/>
      <c r="E18" s="127">
        <v>366374</v>
      </c>
      <c r="F18" s="76"/>
      <c r="G18" s="75">
        <v>0</v>
      </c>
      <c r="H18" s="73"/>
      <c r="I18" s="75">
        <v>0</v>
      </c>
    </row>
    <row r="19" spans="1:9" ht="20.25" customHeight="1" x14ac:dyDescent="0.3">
      <c r="A19" s="183" t="s">
        <v>21</v>
      </c>
      <c r="B19" s="178"/>
      <c r="C19" s="127">
        <v>5248295</v>
      </c>
      <c r="D19" s="73"/>
      <c r="E19" s="127">
        <v>4424757</v>
      </c>
      <c r="F19" s="73"/>
      <c r="G19" s="75">
        <v>0</v>
      </c>
      <c r="H19" s="73"/>
      <c r="I19" s="75">
        <v>0</v>
      </c>
    </row>
    <row r="20" spans="1:9" ht="20.25" customHeight="1" x14ac:dyDescent="0.3">
      <c r="A20" s="183" t="s">
        <v>22</v>
      </c>
      <c r="B20" s="178"/>
      <c r="C20" s="74">
        <v>2430916</v>
      </c>
      <c r="D20" s="77"/>
      <c r="E20" s="74">
        <v>2364811</v>
      </c>
      <c r="F20" s="73"/>
      <c r="G20" s="75">
        <v>160298</v>
      </c>
      <c r="H20" s="73"/>
      <c r="I20" s="74">
        <v>173135</v>
      </c>
    </row>
    <row r="21" spans="1:9" ht="20.25" customHeight="1" x14ac:dyDescent="0.3">
      <c r="A21" s="183" t="s">
        <v>23</v>
      </c>
      <c r="B21" s="178">
        <v>4</v>
      </c>
      <c r="C21" s="75">
        <v>215631</v>
      </c>
      <c r="D21" s="77"/>
      <c r="E21" s="75">
        <v>3767364</v>
      </c>
      <c r="F21" s="73"/>
      <c r="G21" s="75">
        <v>0</v>
      </c>
      <c r="H21" s="73"/>
      <c r="I21" s="75">
        <v>0</v>
      </c>
    </row>
    <row r="22" spans="1:9" ht="20.25" customHeight="1" x14ac:dyDescent="0.3">
      <c r="A22" s="183" t="s">
        <v>24</v>
      </c>
      <c r="B22" s="178"/>
      <c r="C22" s="35">
        <v>7537326</v>
      </c>
      <c r="D22" s="79"/>
      <c r="E22" s="35">
        <v>4581620</v>
      </c>
      <c r="F22" s="79"/>
      <c r="G22" s="35">
        <v>70038</v>
      </c>
      <c r="H22" s="79"/>
      <c r="I22" s="35">
        <v>56841</v>
      </c>
    </row>
    <row r="23" spans="1:9" x14ac:dyDescent="0.3">
      <c r="A23" s="181" t="s">
        <v>25</v>
      </c>
      <c r="B23" s="178">
        <v>4</v>
      </c>
      <c r="C23" s="92">
        <v>1256407</v>
      </c>
      <c r="E23" s="75">
        <v>0</v>
      </c>
      <c r="F23" s="75"/>
      <c r="G23" s="92">
        <v>0</v>
      </c>
      <c r="H23" s="75"/>
      <c r="I23" s="75">
        <v>0</v>
      </c>
    </row>
    <row r="24" spans="1:9" ht="20.25" customHeight="1" x14ac:dyDescent="0.3">
      <c r="A24" s="184" t="s">
        <v>26</v>
      </c>
      <c r="B24" s="185"/>
      <c r="C24" s="80">
        <f>SUM(C12:C23)</f>
        <v>224978385</v>
      </c>
      <c r="D24" s="81"/>
      <c r="E24" s="82">
        <f>SUM(E12:E23)</f>
        <v>194669685</v>
      </c>
      <c r="F24" s="81"/>
      <c r="G24" s="80">
        <f>SUM(G12:G23)</f>
        <v>14463059</v>
      </c>
      <c r="H24" s="81"/>
      <c r="I24" s="82">
        <f>SUM(I12:I23)</f>
        <v>29421141</v>
      </c>
    </row>
    <row r="25" spans="1:9" ht="20.25" customHeight="1" x14ac:dyDescent="0.3">
      <c r="A25" s="166" t="s">
        <v>0</v>
      </c>
      <c r="B25" s="170"/>
      <c r="C25" s="63"/>
      <c r="D25" s="63"/>
      <c r="E25" s="63"/>
      <c r="F25" s="63"/>
      <c r="G25" s="63"/>
      <c r="H25" s="63"/>
      <c r="I25" s="63"/>
    </row>
    <row r="26" spans="1:9" ht="20.25" customHeight="1" x14ac:dyDescent="0.3">
      <c r="A26" s="166" t="s">
        <v>1</v>
      </c>
      <c r="B26" s="170"/>
      <c r="C26" s="63"/>
      <c r="D26" s="63"/>
      <c r="E26" s="63"/>
      <c r="F26" s="63"/>
      <c r="G26" s="63"/>
      <c r="H26" s="63"/>
      <c r="I26" s="63"/>
    </row>
    <row r="27" spans="1:9" ht="20.25" customHeight="1" x14ac:dyDescent="0.3">
      <c r="A27" s="168" t="s">
        <v>2</v>
      </c>
      <c r="B27" s="170"/>
      <c r="C27" s="63"/>
      <c r="D27" s="63"/>
      <c r="E27" s="63"/>
      <c r="F27" s="63"/>
      <c r="G27" s="63"/>
      <c r="H27" s="63"/>
      <c r="I27" s="63"/>
    </row>
    <row r="28" spans="1:9" ht="20.25" customHeight="1" x14ac:dyDescent="0.3">
      <c r="A28" s="168"/>
      <c r="B28" s="170"/>
      <c r="C28" s="63"/>
      <c r="D28" s="63"/>
      <c r="E28" s="63"/>
      <c r="F28" s="63"/>
      <c r="G28" s="63"/>
      <c r="H28" s="63"/>
      <c r="I28" s="171" t="s">
        <v>3</v>
      </c>
    </row>
    <row r="29" spans="1:9" ht="20.25" customHeight="1" x14ac:dyDescent="0.3">
      <c r="A29" s="186"/>
      <c r="B29" s="170"/>
      <c r="C29" s="267" t="s">
        <v>4</v>
      </c>
      <c r="D29" s="267"/>
      <c r="E29" s="267"/>
      <c r="F29" s="122"/>
      <c r="G29" s="267" t="s">
        <v>5</v>
      </c>
      <c r="H29" s="267"/>
      <c r="I29" s="267"/>
    </row>
    <row r="30" spans="1:9" ht="20.25" customHeight="1" x14ac:dyDescent="0.3">
      <c r="B30" s="173"/>
      <c r="C30" s="268" t="s">
        <v>6</v>
      </c>
      <c r="D30" s="268"/>
      <c r="E30" s="268"/>
      <c r="F30" s="122"/>
      <c r="G30" s="267" t="s">
        <v>7</v>
      </c>
      <c r="H30" s="267"/>
      <c r="I30" s="267"/>
    </row>
    <row r="31" spans="1:9" ht="20.25" customHeight="1" x14ac:dyDescent="0.3">
      <c r="B31" s="173"/>
      <c r="C31" s="123" t="s">
        <v>8</v>
      </c>
      <c r="D31" s="124"/>
      <c r="E31" s="125" t="s">
        <v>9</v>
      </c>
      <c r="F31" s="126"/>
      <c r="G31" s="123" t="s">
        <v>8</v>
      </c>
      <c r="H31" s="124"/>
      <c r="I31" s="125" t="s">
        <v>9</v>
      </c>
    </row>
    <row r="32" spans="1:9" ht="20.25" customHeight="1" x14ac:dyDescent="0.3">
      <c r="B32" s="176" t="s">
        <v>10</v>
      </c>
      <c r="C32" s="118">
        <v>2021</v>
      </c>
      <c r="D32" s="118"/>
      <c r="E32" s="118">
        <v>2020</v>
      </c>
      <c r="F32" s="118"/>
      <c r="G32" s="118">
        <v>2021</v>
      </c>
      <c r="H32" s="118"/>
      <c r="I32" s="118">
        <v>2020</v>
      </c>
    </row>
    <row r="33" spans="1:9" ht="20.25" customHeight="1" x14ac:dyDescent="0.3">
      <c r="A33" s="168" t="s">
        <v>27</v>
      </c>
      <c r="B33" s="176"/>
      <c r="C33" s="153" t="s">
        <v>12</v>
      </c>
      <c r="D33" s="133"/>
      <c r="E33" s="153"/>
      <c r="F33" s="167"/>
      <c r="G33" s="153" t="s">
        <v>12</v>
      </c>
      <c r="H33" s="133"/>
      <c r="I33" s="153"/>
    </row>
    <row r="34" spans="1:9" ht="11.25" customHeight="1" x14ac:dyDescent="0.3">
      <c r="A34" s="168"/>
      <c r="B34" s="176"/>
      <c r="C34" s="118"/>
      <c r="D34" s="118"/>
      <c r="E34" s="118"/>
      <c r="F34" s="118"/>
      <c r="G34" s="118"/>
      <c r="H34" s="118"/>
      <c r="I34" s="118"/>
    </row>
    <row r="35" spans="1:9" ht="20.25" customHeight="1" x14ac:dyDescent="0.3">
      <c r="A35" s="187" t="s">
        <v>28</v>
      </c>
      <c r="B35" s="178"/>
      <c r="C35" s="73"/>
      <c r="D35" s="73"/>
      <c r="E35" s="73"/>
      <c r="F35" s="73"/>
      <c r="G35" s="73"/>
      <c r="H35" s="73"/>
      <c r="I35" s="73"/>
    </row>
    <row r="36" spans="1:9" ht="20.25" customHeight="1" x14ac:dyDescent="0.3">
      <c r="A36" s="181" t="s">
        <v>29</v>
      </c>
      <c r="B36" s="178">
        <v>13</v>
      </c>
      <c r="C36" s="74">
        <v>12421019</v>
      </c>
      <c r="D36" s="182"/>
      <c r="E36" s="74">
        <v>11421702</v>
      </c>
      <c r="F36" s="182"/>
      <c r="G36" s="74">
        <v>773000</v>
      </c>
      <c r="H36" s="74"/>
      <c r="I36" s="74">
        <v>663000</v>
      </c>
    </row>
    <row r="37" spans="1:9" ht="20.25" customHeight="1" x14ac:dyDescent="0.3">
      <c r="A37" s="183" t="s">
        <v>30</v>
      </c>
      <c r="B37" s="178">
        <v>5</v>
      </c>
      <c r="C37" s="75">
        <v>0</v>
      </c>
      <c r="D37" s="182"/>
      <c r="E37" s="75">
        <v>0</v>
      </c>
      <c r="F37" s="182"/>
      <c r="G37" s="74">
        <v>228881013</v>
      </c>
      <c r="H37" s="74"/>
      <c r="I37" s="74">
        <v>227367626</v>
      </c>
    </row>
    <row r="38" spans="1:9" ht="20.25" customHeight="1" x14ac:dyDescent="0.3">
      <c r="A38" s="181" t="s">
        <v>31</v>
      </c>
      <c r="B38" s="178">
        <v>5</v>
      </c>
      <c r="C38" s="74">
        <v>218888354</v>
      </c>
      <c r="D38" s="73"/>
      <c r="E38" s="74">
        <v>217839231</v>
      </c>
      <c r="F38" s="73"/>
      <c r="G38" s="74">
        <v>3124579</v>
      </c>
      <c r="H38" s="77"/>
      <c r="I38" s="74">
        <v>5533809</v>
      </c>
    </row>
    <row r="39" spans="1:9" ht="20.25" customHeight="1" x14ac:dyDescent="0.3">
      <c r="A39" s="181" t="s">
        <v>32</v>
      </c>
      <c r="B39" s="178"/>
      <c r="C39" s="74">
        <v>21939116</v>
      </c>
      <c r="D39" s="77"/>
      <c r="E39" s="74">
        <v>21014106</v>
      </c>
      <c r="F39" s="73"/>
      <c r="G39" s="74">
        <v>4360381</v>
      </c>
      <c r="H39" s="74"/>
      <c r="I39" s="75">
        <v>4360381</v>
      </c>
    </row>
    <row r="40" spans="1:9" ht="20.25" customHeight="1" x14ac:dyDescent="0.3">
      <c r="A40" s="181" t="s">
        <v>33</v>
      </c>
      <c r="B40" s="178">
        <v>4</v>
      </c>
      <c r="C40" s="75">
        <v>49050</v>
      </c>
      <c r="D40" s="182"/>
      <c r="E40" s="75">
        <v>49050</v>
      </c>
      <c r="F40" s="182"/>
      <c r="G40" s="74">
        <v>570000</v>
      </c>
      <c r="H40" s="73"/>
      <c r="I40" s="75">
        <v>570000</v>
      </c>
    </row>
    <row r="41" spans="1:9" ht="20.25" customHeight="1" x14ac:dyDescent="0.3">
      <c r="A41" s="181" t="s">
        <v>34</v>
      </c>
      <c r="B41" s="178"/>
      <c r="C41" s="74">
        <v>1955904</v>
      </c>
      <c r="D41" s="77"/>
      <c r="E41" s="74">
        <v>1433369</v>
      </c>
      <c r="F41" s="73"/>
      <c r="G41" s="74">
        <v>902258</v>
      </c>
      <c r="H41" s="73"/>
      <c r="I41" s="74">
        <v>355333</v>
      </c>
    </row>
    <row r="42" spans="1:9" ht="20.25" customHeight="1" x14ac:dyDescent="0.3">
      <c r="A42" s="181" t="s">
        <v>35</v>
      </c>
      <c r="B42" s="178">
        <v>6</v>
      </c>
      <c r="C42" s="74">
        <v>221843678</v>
      </c>
      <c r="D42" s="77"/>
      <c r="E42" s="74">
        <v>200138278</v>
      </c>
      <c r="F42" s="73"/>
      <c r="G42" s="74">
        <v>15992054</v>
      </c>
      <c r="H42" s="73"/>
      <c r="I42" s="74">
        <v>16834537</v>
      </c>
    </row>
    <row r="43" spans="1:9" ht="20.25" customHeight="1" x14ac:dyDescent="0.3">
      <c r="A43" s="181" t="s">
        <v>36</v>
      </c>
      <c r="B43" s="178"/>
      <c r="C43" s="74">
        <v>35211969</v>
      </c>
      <c r="D43" s="73"/>
      <c r="E43" s="74">
        <v>32373333</v>
      </c>
      <c r="F43" s="73"/>
      <c r="G43" s="74">
        <v>384116</v>
      </c>
      <c r="H43" s="73"/>
      <c r="I43" s="75">
        <v>422837</v>
      </c>
    </row>
    <row r="44" spans="1:9" ht="20.25" customHeight="1" x14ac:dyDescent="0.3">
      <c r="A44" s="181" t="s">
        <v>37</v>
      </c>
      <c r="B44" s="178"/>
      <c r="C44" s="74">
        <v>61936304</v>
      </c>
      <c r="D44" s="73"/>
      <c r="E44" s="74">
        <v>54565338</v>
      </c>
      <c r="F44" s="73"/>
      <c r="G44" s="75">
        <v>0</v>
      </c>
      <c r="H44" s="73"/>
      <c r="I44" s="75">
        <v>0</v>
      </c>
    </row>
    <row r="45" spans="1:9" ht="20.25" customHeight="1" x14ac:dyDescent="0.3">
      <c r="A45" s="181" t="s">
        <v>38</v>
      </c>
      <c r="B45" s="178"/>
      <c r="C45" s="74">
        <v>13978950</v>
      </c>
      <c r="D45" s="73"/>
      <c r="E45" s="74">
        <v>13142577</v>
      </c>
      <c r="F45" s="73"/>
      <c r="G45" s="74">
        <v>20473</v>
      </c>
      <c r="H45" s="73"/>
      <c r="I45" s="74">
        <v>23690</v>
      </c>
    </row>
    <row r="46" spans="1:9" ht="20.25" customHeight="1" x14ac:dyDescent="0.3">
      <c r="A46" s="181" t="s">
        <v>39</v>
      </c>
      <c r="B46" s="178"/>
      <c r="C46" s="74">
        <v>9819464</v>
      </c>
      <c r="D46" s="188"/>
      <c r="E46" s="74">
        <v>8531123</v>
      </c>
      <c r="F46" s="188"/>
      <c r="G46" s="75">
        <v>0</v>
      </c>
      <c r="H46" s="73"/>
      <c r="I46" s="75">
        <v>0</v>
      </c>
    </row>
    <row r="47" spans="1:9" ht="20.25" customHeight="1" x14ac:dyDescent="0.3">
      <c r="A47" s="183" t="s">
        <v>40</v>
      </c>
      <c r="B47" s="178"/>
      <c r="C47" s="74">
        <v>4641530</v>
      </c>
      <c r="D47" s="73"/>
      <c r="E47" s="74">
        <v>2947591</v>
      </c>
      <c r="F47" s="73"/>
      <c r="G47" s="74">
        <v>954281</v>
      </c>
      <c r="H47" s="73"/>
      <c r="I47" s="75">
        <v>90697</v>
      </c>
    </row>
    <row r="48" spans="1:9" ht="20.25" customHeight="1" x14ac:dyDescent="0.3">
      <c r="A48" s="131" t="s">
        <v>377</v>
      </c>
      <c r="B48" s="178">
        <v>13</v>
      </c>
      <c r="C48" s="74">
        <v>178794</v>
      </c>
      <c r="D48" s="73"/>
      <c r="E48" s="75">
        <v>0</v>
      </c>
      <c r="F48" s="73"/>
      <c r="G48" s="74">
        <v>178794</v>
      </c>
      <c r="H48" s="73"/>
      <c r="I48" s="75">
        <v>0</v>
      </c>
    </row>
    <row r="49" spans="1:9" ht="20.25" customHeight="1" x14ac:dyDescent="0.3">
      <c r="A49" s="183" t="s">
        <v>41</v>
      </c>
      <c r="B49" s="178"/>
      <c r="C49" s="78">
        <v>3501004</v>
      </c>
      <c r="D49" s="73"/>
      <c r="E49" s="78">
        <v>3593702</v>
      </c>
      <c r="F49" s="73"/>
      <c r="G49" s="78">
        <v>136097</v>
      </c>
      <c r="H49" s="73"/>
      <c r="I49" s="78">
        <v>163225</v>
      </c>
    </row>
    <row r="50" spans="1:9" ht="20.25" customHeight="1" x14ac:dyDescent="0.3">
      <c r="A50" s="184" t="s">
        <v>42</v>
      </c>
      <c r="B50" s="185"/>
      <c r="C50" s="80">
        <f>SUM(C36:C49)</f>
        <v>606365136</v>
      </c>
      <c r="D50" s="81"/>
      <c r="E50" s="80">
        <f>SUM(E36:E49)</f>
        <v>567049400</v>
      </c>
      <c r="F50" s="81"/>
      <c r="G50" s="80">
        <f>SUM(G36:G49)</f>
        <v>256277046</v>
      </c>
      <c r="H50" s="81"/>
      <c r="I50" s="80">
        <f>SUM(I36:I49)</f>
        <v>256385135</v>
      </c>
    </row>
    <row r="51" spans="1:9" ht="20.25" customHeight="1" x14ac:dyDescent="0.7">
      <c r="A51" s="189"/>
      <c r="B51" s="185"/>
      <c r="C51" s="75"/>
      <c r="D51" s="81"/>
      <c r="E51" s="83"/>
      <c r="F51" s="81"/>
      <c r="G51" s="75"/>
      <c r="H51" s="81"/>
      <c r="I51" s="83"/>
    </row>
    <row r="52" spans="1:9" ht="20.25" customHeight="1" thickBot="1" x14ac:dyDescent="0.35">
      <c r="A52" s="184" t="s">
        <v>43</v>
      </c>
      <c r="B52" s="178"/>
      <c r="C52" s="84">
        <f>C24+C50</f>
        <v>831343521</v>
      </c>
      <c r="D52" s="81"/>
      <c r="E52" s="84">
        <f>E24+E50</f>
        <v>761719085</v>
      </c>
      <c r="F52" s="81"/>
      <c r="G52" s="84">
        <f>G24+G50</f>
        <v>270740105</v>
      </c>
      <c r="H52" s="81"/>
      <c r="I52" s="84">
        <f>I24+I50</f>
        <v>285806276</v>
      </c>
    </row>
    <row r="53" spans="1:9" ht="20.25" customHeight="1" thickTop="1" x14ac:dyDescent="0.3">
      <c r="A53" s="166" t="s">
        <v>0</v>
      </c>
      <c r="B53" s="190"/>
      <c r="C53" s="63"/>
      <c r="D53" s="63"/>
      <c r="E53" s="63"/>
      <c r="F53" s="63"/>
      <c r="G53" s="63"/>
      <c r="H53" s="63"/>
      <c r="I53" s="63"/>
    </row>
    <row r="54" spans="1:9" ht="20.25" customHeight="1" x14ac:dyDescent="0.3">
      <c r="A54" s="166" t="s">
        <v>1</v>
      </c>
      <c r="B54" s="190"/>
      <c r="C54" s="63"/>
      <c r="D54" s="63"/>
      <c r="E54" s="63"/>
      <c r="F54" s="63"/>
      <c r="G54" s="63"/>
      <c r="H54" s="63"/>
      <c r="I54" s="63"/>
    </row>
    <row r="55" spans="1:9" ht="20.25" customHeight="1" x14ac:dyDescent="0.3">
      <c r="A55" s="168" t="s">
        <v>2</v>
      </c>
      <c r="B55" s="190"/>
      <c r="C55" s="63"/>
      <c r="D55" s="63"/>
      <c r="E55" s="63"/>
      <c r="F55" s="63"/>
      <c r="G55" s="63"/>
      <c r="H55" s="63"/>
      <c r="I55" s="63"/>
    </row>
    <row r="56" spans="1:9" ht="20.25" customHeight="1" x14ac:dyDescent="0.3">
      <c r="A56" s="186"/>
      <c r="B56" s="170"/>
      <c r="C56" s="63"/>
      <c r="D56" s="63"/>
      <c r="E56" s="63"/>
      <c r="F56" s="63"/>
      <c r="G56" s="63"/>
      <c r="H56" s="121"/>
      <c r="I56" s="171" t="s">
        <v>3</v>
      </c>
    </row>
    <row r="57" spans="1:9" ht="20.25" customHeight="1" x14ac:dyDescent="0.3">
      <c r="A57" s="186"/>
      <c r="B57" s="170"/>
      <c r="C57" s="267" t="s">
        <v>4</v>
      </c>
      <c r="D57" s="267"/>
      <c r="E57" s="267"/>
      <c r="F57" s="122"/>
      <c r="G57" s="267" t="s">
        <v>5</v>
      </c>
      <c r="H57" s="267"/>
      <c r="I57" s="267"/>
    </row>
    <row r="58" spans="1:9" ht="20.25" customHeight="1" x14ac:dyDescent="0.3">
      <c r="B58" s="173"/>
      <c r="C58" s="268" t="s">
        <v>6</v>
      </c>
      <c r="D58" s="268"/>
      <c r="E58" s="268"/>
      <c r="F58" s="122"/>
      <c r="G58" s="267" t="s">
        <v>7</v>
      </c>
      <c r="H58" s="267"/>
      <c r="I58" s="267"/>
    </row>
    <row r="59" spans="1:9" ht="20.25" customHeight="1" x14ac:dyDescent="0.3">
      <c r="A59" s="191"/>
      <c r="B59" s="173"/>
      <c r="C59" s="123" t="s">
        <v>8</v>
      </c>
      <c r="D59" s="124"/>
      <c r="E59" s="125" t="s">
        <v>9</v>
      </c>
      <c r="F59" s="126"/>
      <c r="G59" s="123" t="s">
        <v>8</v>
      </c>
      <c r="H59" s="124"/>
      <c r="I59" s="125" t="s">
        <v>9</v>
      </c>
    </row>
    <row r="60" spans="1:9" ht="20.25" customHeight="1" x14ac:dyDescent="0.3">
      <c r="A60" s="191"/>
      <c r="B60" s="176" t="s">
        <v>10</v>
      </c>
      <c r="C60" s="118">
        <v>2021</v>
      </c>
      <c r="D60" s="118"/>
      <c r="E60" s="118">
        <v>2020</v>
      </c>
      <c r="F60" s="118"/>
      <c r="G60" s="118">
        <v>2021</v>
      </c>
      <c r="H60" s="118"/>
      <c r="I60" s="118">
        <v>2020</v>
      </c>
    </row>
    <row r="61" spans="1:9" ht="20.25" customHeight="1" x14ac:dyDescent="0.3">
      <c r="A61" s="168" t="s">
        <v>44</v>
      </c>
      <c r="B61" s="176"/>
      <c r="C61" s="153" t="s">
        <v>12</v>
      </c>
      <c r="D61" s="133"/>
      <c r="E61" s="153"/>
      <c r="F61" s="167"/>
      <c r="G61" s="153" t="s">
        <v>12</v>
      </c>
      <c r="H61" s="133"/>
      <c r="I61" s="153"/>
    </row>
    <row r="62" spans="1:9" ht="10.5" customHeight="1" x14ac:dyDescent="0.3">
      <c r="A62" s="168"/>
      <c r="B62" s="176"/>
      <c r="C62" s="118"/>
      <c r="D62" s="118"/>
      <c r="E62" s="118"/>
      <c r="F62" s="118"/>
      <c r="G62" s="118"/>
      <c r="H62" s="118"/>
      <c r="I62" s="118"/>
    </row>
    <row r="63" spans="1:9" ht="20.25" customHeight="1" x14ac:dyDescent="0.3">
      <c r="A63" s="187" t="s">
        <v>45</v>
      </c>
      <c r="B63" s="192"/>
      <c r="C63" s="73"/>
      <c r="D63" s="73"/>
      <c r="E63" s="73"/>
      <c r="F63" s="73"/>
      <c r="G63" s="73"/>
      <c r="H63" s="73"/>
      <c r="I63" s="73"/>
    </row>
    <row r="64" spans="1:9" ht="20.25" customHeight="1" x14ac:dyDescent="0.3">
      <c r="A64" s="181" t="s">
        <v>46</v>
      </c>
      <c r="B64" s="178"/>
      <c r="C64" s="73"/>
      <c r="D64" s="73"/>
      <c r="E64" s="73"/>
      <c r="F64" s="73"/>
      <c r="G64" s="73"/>
      <c r="H64" s="73"/>
      <c r="I64" s="73"/>
    </row>
    <row r="65" spans="1:9" ht="20.25" customHeight="1" x14ac:dyDescent="0.3">
      <c r="A65" s="183" t="s">
        <v>47</v>
      </c>
      <c r="B65" s="178"/>
      <c r="C65" s="74">
        <v>76470354</v>
      </c>
      <c r="D65" s="73"/>
      <c r="E65" s="74">
        <v>63846345</v>
      </c>
      <c r="F65" s="73"/>
      <c r="G65" s="75">
        <v>0</v>
      </c>
      <c r="H65" s="73"/>
      <c r="I65" s="73">
        <v>5400000</v>
      </c>
    </row>
    <row r="66" spans="1:9" ht="20.25" customHeight="1" x14ac:dyDescent="0.3">
      <c r="A66" s="181" t="s">
        <v>48</v>
      </c>
      <c r="B66" s="178"/>
      <c r="C66" s="74">
        <v>16061425</v>
      </c>
      <c r="D66" s="73"/>
      <c r="E66" s="74">
        <v>38753567</v>
      </c>
      <c r="F66" s="73"/>
      <c r="G66" s="73">
        <v>5089034</v>
      </c>
      <c r="H66" s="73"/>
      <c r="I66" s="73">
        <v>18157729</v>
      </c>
    </row>
    <row r="67" spans="1:9" ht="20.25" customHeight="1" x14ac:dyDescent="0.3">
      <c r="A67" s="183" t="s">
        <v>49</v>
      </c>
      <c r="B67" s="178"/>
      <c r="C67" s="74">
        <v>37226405</v>
      </c>
      <c r="D67" s="73"/>
      <c r="E67" s="74">
        <v>32312422</v>
      </c>
      <c r="F67" s="73"/>
      <c r="G67" s="73">
        <v>981281</v>
      </c>
      <c r="H67" s="73"/>
      <c r="I67" s="73">
        <v>1133099</v>
      </c>
    </row>
    <row r="68" spans="1:9" ht="20.25" customHeight="1" x14ac:dyDescent="0.3">
      <c r="A68" s="183" t="s">
        <v>50</v>
      </c>
      <c r="B68" s="193"/>
      <c r="C68" s="74">
        <v>14352004</v>
      </c>
      <c r="D68" s="73"/>
      <c r="E68" s="74">
        <v>9333227</v>
      </c>
      <c r="F68" s="73"/>
      <c r="G68" s="73">
        <v>678835</v>
      </c>
      <c r="H68" s="73"/>
      <c r="I68" s="73">
        <v>159313</v>
      </c>
    </row>
    <row r="69" spans="1:9" ht="20.25" customHeight="1" x14ac:dyDescent="0.3">
      <c r="A69" s="181" t="s">
        <v>51</v>
      </c>
      <c r="B69" s="178">
        <v>13</v>
      </c>
      <c r="C69" s="75">
        <v>34441976</v>
      </c>
      <c r="D69" s="73"/>
      <c r="E69" s="75">
        <v>37026783</v>
      </c>
      <c r="F69" s="73"/>
      <c r="G69" s="73">
        <v>12293457</v>
      </c>
      <c r="H69" s="73"/>
      <c r="I69" s="75">
        <v>8500000</v>
      </c>
    </row>
    <row r="70" spans="1:9" ht="20.25" customHeight="1" x14ac:dyDescent="0.3">
      <c r="A70" s="181" t="s">
        <v>52</v>
      </c>
      <c r="B70" s="178"/>
      <c r="C70" s="74">
        <v>4485857</v>
      </c>
      <c r="D70" s="73"/>
      <c r="E70" s="74">
        <v>4172469</v>
      </c>
      <c r="F70" s="73"/>
      <c r="G70" s="73">
        <v>159461</v>
      </c>
      <c r="H70" s="73"/>
      <c r="I70" s="194">
        <v>217449</v>
      </c>
    </row>
    <row r="71" spans="1:9" ht="20.25" customHeight="1" x14ac:dyDescent="0.3">
      <c r="A71" s="181" t="s">
        <v>53</v>
      </c>
      <c r="B71" s="178">
        <v>4</v>
      </c>
      <c r="C71" s="74">
        <v>1323032</v>
      </c>
      <c r="D71" s="77"/>
      <c r="E71" s="74">
        <v>423443</v>
      </c>
      <c r="F71" s="73"/>
      <c r="G71" s="75">
        <v>0</v>
      </c>
      <c r="H71" s="73"/>
      <c r="I71" s="73">
        <v>13250742</v>
      </c>
    </row>
    <row r="72" spans="1:9" ht="20.25" customHeight="1" x14ac:dyDescent="0.3">
      <c r="A72" s="181" t="s">
        <v>54</v>
      </c>
      <c r="B72" s="178"/>
      <c r="C72" s="74">
        <v>1783100</v>
      </c>
      <c r="D72" s="77"/>
      <c r="E72" s="74">
        <v>2946239</v>
      </c>
      <c r="F72" s="73"/>
      <c r="G72" s="75">
        <v>0</v>
      </c>
      <c r="H72" s="73"/>
      <c r="I72" s="75">
        <v>0</v>
      </c>
    </row>
    <row r="73" spans="1:9" ht="20.25" customHeight="1" x14ac:dyDescent="0.3">
      <c r="A73" s="180" t="s">
        <v>55</v>
      </c>
      <c r="B73" s="178">
        <v>13</v>
      </c>
      <c r="C73" s="75">
        <v>685721</v>
      </c>
      <c r="D73" s="73"/>
      <c r="E73" s="75">
        <v>669961</v>
      </c>
      <c r="F73" s="73"/>
      <c r="G73" s="75">
        <v>150435</v>
      </c>
      <c r="H73" s="77"/>
      <c r="I73" s="75">
        <v>60064</v>
      </c>
    </row>
    <row r="74" spans="1:9" ht="20.25" customHeight="1" x14ac:dyDescent="0.3">
      <c r="A74" s="183" t="s">
        <v>56</v>
      </c>
      <c r="B74" s="178"/>
      <c r="C74" s="35">
        <v>11469758</v>
      </c>
      <c r="D74" s="73"/>
      <c r="E74" s="35">
        <v>14662309</v>
      </c>
      <c r="F74" s="73"/>
      <c r="G74" s="73">
        <v>1779939</v>
      </c>
      <c r="H74" s="73"/>
      <c r="I74" s="79">
        <v>1461571</v>
      </c>
    </row>
    <row r="75" spans="1:9" ht="20.25" customHeight="1" x14ac:dyDescent="0.3">
      <c r="A75" s="183" t="s">
        <v>57</v>
      </c>
      <c r="B75" s="178"/>
      <c r="C75" s="35"/>
      <c r="D75" s="79"/>
      <c r="E75" s="35"/>
      <c r="F75" s="79"/>
      <c r="G75" s="79"/>
      <c r="H75" s="79"/>
      <c r="I75" s="79"/>
    </row>
    <row r="76" spans="1:9" ht="20.25" customHeight="1" x14ac:dyDescent="0.3">
      <c r="A76" s="183" t="s">
        <v>58</v>
      </c>
      <c r="B76" s="178">
        <v>4</v>
      </c>
      <c r="C76" s="78">
        <v>543384</v>
      </c>
      <c r="D76" s="73"/>
      <c r="E76" s="75">
        <v>0</v>
      </c>
      <c r="F76" s="73"/>
      <c r="G76" s="75">
        <v>0</v>
      </c>
      <c r="H76" s="73"/>
      <c r="I76" s="75">
        <v>0</v>
      </c>
    </row>
    <row r="77" spans="1:9" ht="20.25" customHeight="1" x14ac:dyDescent="0.3">
      <c r="A77" s="184" t="s">
        <v>59</v>
      </c>
      <c r="B77" s="178"/>
      <c r="C77" s="86">
        <f>SUM(C65:C76)</f>
        <v>198843016</v>
      </c>
      <c r="D77" s="81"/>
      <c r="E77" s="86">
        <f>SUM(E65:E76)</f>
        <v>204146765</v>
      </c>
      <c r="F77" s="81"/>
      <c r="G77" s="86">
        <f>SUM(G65:G76)</f>
        <v>21132442</v>
      </c>
      <c r="H77" s="81"/>
      <c r="I77" s="86">
        <f>SUM(I65:I76)</f>
        <v>48339967</v>
      </c>
    </row>
    <row r="78" spans="1:9" ht="20.25" customHeight="1" x14ac:dyDescent="0.65">
      <c r="A78" s="195"/>
      <c r="B78" s="178"/>
      <c r="C78" s="73"/>
      <c r="D78" s="73"/>
      <c r="E78" s="73"/>
      <c r="F78" s="73"/>
      <c r="G78" s="73"/>
      <c r="H78" s="73"/>
      <c r="I78" s="73"/>
    </row>
    <row r="79" spans="1:9" ht="20.25" customHeight="1" x14ac:dyDescent="0.3">
      <c r="A79" s="187" t="s">
        <v>60</v>
      </c>
      <c r="B79" s="178"/>
      <c r="C79" s="73"/>
      <c r="D79" s="73"/>
      <c r="E79" s="73"/>
      <c r="F79" s="73"/>
      <c r="G79" s="73"/>
      <c r="H79" s="73"/>
      <c r="I79" s="73"/>
    </row>
    <row r="80" spans="1:9" ht="20.25" customHeight="1" x14ac:dyDescent="0.3">
      <c r="A80" s="181" t="s">
        <v>61</v>
      </c>
      <c r="B80" s="178" t="s">
        <v>403</v>
      </c>
      <c r="C80" s="74">
        <v>295255127</v>
      </c>
      <c r="D80" s="73"/>
      <c r="E80" s="74">
        <v>244196279</v>
      </c>
      <c r="F80" s="73"/>
      <c r="G80" s="73">
        <v>113653259</v>
      </c>
      <c r="H80" s="73"/>
      <c r="I80" s="73">
        <v>95597523</v>
      </c>
    </row>
    <row r="81" spans="1:9" ht="20.25" customHeight="1" x14ac:dyDescent="0.3">
      <c r="A81" s="181" t="s">
        <v>62</v>
      </c>
      <c r="B81" s="178"/>
      <c r="C81" s="75">
        <v>30178698</v>
      </c>
      <c r="D81" s="73"/>
      <c r="E81" s="75">
        <v>27692379</v>
      </c>
      <c r="F81" s="73"/>
      <c r="G81" s="73">
        <v>204838</v>
      </c>
      <c r="H81" s="73"/>
      <c r="I81" s="74">
        <v>186429</v>
      </c>
    </row>
    <row r="82" spans="1:9" ht="20.25" customHeight="1" x14ac:dyDescent="0.3">
      <c r="A82" s="183" t="s">
        <v>63</v>
      </c>
      <c r="B82" s="178"/>
      <c r="C82" s="74">
        <v>8614517</v>
      </c>
      <c r="D82" s="73"/>
      <c r="E82" s="74">
        <v>8962390</v>
      </c>
      <c r="F82" s="73"/>
      <c r="G82" s="75">
        <v>0</v>
      </c>
      <c r="H82" s="73"/>
      <c r="I82" s="75">
        <v>0</v>
      </c>
    </row>
    <row r="83" spans="1:9" ht="20.25" customHeight="1" x14ac:dyDescent="0.3">
      <c r="A83" s="181" t="s">
        <v>64</v>
      </c>
      <c r="B83" s="178"/>
      <c r="C83" s="74">
        <v>11140895</v>
      </c>
      <c r="D83" s="182"/>
      <c r="E83" s="74">
        <v>10553012</v>
      </c>
      <c r="F83" s="182"/>
      <c r="G83" s="182">
        <v>3106993</v>
      </c>
      <c r="H83" s="182"/>
      <c r="I83" s="182">
        <v>2977226</v>
      </c>
    </row>
    <row r="84" spans="1:9" ht="20.25" customHeight="1" x14ac:dyDescent="0.3">
      <c r="A84" s="183" t="s">
        <v>65</v>
      </c>
      <c r="B84" s="178"/>
      <c r="C84" s="74">
        <v>2370388</v>
      </c>
      <c r="D84" s="73"/>
      <c r="E84" s="74">
        <v>2469627</v>
      </c>
      <c r="F84" s="73"/>
      <c r="G84" s="75">
        <v>0</v>
      </c>
      <c r="H84" s="73"/>
      <c r="I84" s="75">
        <v>0</v>
      </c>
    </row>
    <row r="85" spans="1:9" ht="20.25" customHeight="1" x14ac:dyDescent="0.3">
      <c r="A85" s="183" t="s">
        <v>66</v>
      </c>
      <c r="B85" s="178">
        <v>13</v>
      </c>
      <c r="C85" s="74">
        <v>733826</v>
      </c>
      <c r="D85" s="73"/>
      <c r="E85" s="74">
        <v>1520065</v>
      </c>
      <c r="F85" s="73"/>
      <c r="G85" s="75">
        <v>0</v>
      </c>
      <c r="H85" s="73"/>
      <c r="I85" s="75">
        <v>248939</v>
      </c>
    </row>
    <row r="86" spans="1:9" ht="20.25" customHeight="1" x14ac:dyDescent="0.3">
      <c r="A86" s="184" t="s">
        <v>67</v>
      </c>
      <c r="B86" s="178"/>
      <c r="C86" s="86">
        <f>SUM(C80:C85)</f>
        <v>348293451</v>
      </c>
      <c r="D86" s="81"/>
      <c r="E86" s="86">
        <f>SUM(E80:E85)</f>
        <v>295393752</v>
      </c>
      <c r="F86" s="81"/>
      <c r="G86" s="86">
        <f>SUM(G80:G85)</f>
        <v>116965090</v>
      </c>
      <c r="H86" s="81"/>
      <c r="I86" s="86">
        <f>SUM(I80:I85)</f>
        <v>99010117</v>
      </c>
    </row>
    <row r="87" spans="1:9" ht="20.25" customHeight="1" x14ac:dyDescent="0.7">
      <c r="A87" s="189"/>
      <c r="B87" s="178"/>
      <c r="C87" s="83"/>
      <c r="D87" s="83"/>
      <c r="E87" s="83"/>
      <c r="F87" s="83"/>
      <c r="G87" s="83"/>
      <c r="H87" s="83"/>
      <c r="I87" s="83"/>
    </row>
    <row r="88" spans="1:9" ht="20.25" customHeight="1" x14ac:dyDescent="0.3">
      <c r="A88" s="184" t="s">
        <v>68</v>
      </c>
      <c r="B88" s="178"/>
      <c r="C88" s="80">
        <f>C77+C86</f>
        <v>547136467</v>
      </c>
      <c r="D88" s="81"/>
      <c r="E88" s="87">
        <f>E77+E86</f>
        <v>499540517</v>
      </c>
      <c r="F88" s="81"/>
      <c r="G88" s="87">
        <f>G77+G86</f>
        <v>138097532</v>
      </c>
      <c r="H88" s="81"/>
      <c r="I88" s="87">
        <f>I77+I86</f>
        <v>147350084</v>
      </c>
    </row>
    <row r="89" spans="1:9" ht="20.25" customHeight="1" x14ac:dyDescent="0.3">
      <c r="A89" s="166" t="s">
        <v>0</v>
      </c>
      <c r="B89" s="170"/>
      <c r="C89" s="63"/>
      <c r="D89" s="63"/>
      <c r="E89" s="63"/>
      <c r="F89" s="63"/>
      <c r="G89" s="63"/>
      <c r="H89" s="63"/>
      <c r="I89" s="63"/>
    </row>
    <row r="90" spans="1:9" ht="20.25" customHeight="1" x14ac:dyDescent="0.3">
      <c r="A90" s="166" t="s">
        <v>1</v>
      </c>
      <c r="B90" s="170"/>
      <c r="C90" s="63"/>
      <c r="D90" s="63"/>
      <c r="E90" s="63"/>
      <c r="F90" s="63"/>
      <c r="G90" s="63"/>
      <c r="H90" s="63"/>
      <c r="I90" s="63"/>
    </row>
    <row r="91" spans="1:9" ht="20.25" customHeight="1" x14ac:dyDescent="0.3">
      <c r="A91" s="168" t="s">
        <v>2</v>
      </c>
      <c r="B91" s="170"/>
      <c r="C91" s="63"/>
      <c r="D91" s="63"/>
      <c r="E91" s="63"/>
      <c r="F91" s="63"/>
      <c r="G91" s="63"/>
      <c r="H91" s="63"/>
      <c r="I91" s="63"/>
    </row>
    <row r="92" spans="1:9" ht="20.25" customHeight="1" x14ac:dyDescent="0.3">
      <c r="A92" s="186"/>
      <c r="B92" s="170"/>
      <c r="C92" s="63"/>
      <c r="D92" s="63"/>
      <c r="E92" s="63"/>
      <c r="F92" s="63"/>
      <c r="G92" s="63"/>
      <c r="H92" s="121"/>
      <c r="I92" s="171" t="s">
        <v>3</v>
      </c>
    </row>
    <row r="93" spans="1:9" ht="20.25" customHeight="1" x14ac:dyDescent="0.3">
      <c r="A93" s="186"/>
      <c r="B93" s="170"/>
      <c r="C93" s="267" t="s">
        <v>4</v>
      </c>
      <c r="D93" s="267"/>
      <c r="E93" s="267"/>
      <c r="F93" s="122"/>
      <c r="G93" s="267" t="s">
        <v>5</v>
      </c>
      <c r="H93" s="267"/>
      <c r="I93" s="267"/>
    </row>
    <row r="94" spans="1:9" ht="20.25" customHeight="1" x14ac:dyDescent="0.3">
      <c r="B94" s="173"/>
      <c r="C94" s="268" t="s">
        <v>6</v>
      </c>
      <c r="D94" s="268"/>
      <c r="E94" s="268"/>
      <c r="F94" s="122"/>
      <c r="G94" s="267" t="s">
        <v>7</v>
      </c>
      <c r="H94" s="267"/>
      <c r="I94" s="267"/>
    </row>
    <row r="95" spans="1:9" ht="20.25" customHeight="1" x14ac:dyDescent="0.3">
      <c r="A95" s="191"/>
      <c r="B95" s="173"/>
      <c r="C95" s="123" t="s">
        <v>8</v>
      </c>
      <c r="D95" s="124"/>
      <c r="E95" s="125" t="s">
        <v>9</v>
      </c>
      <c r="F95" s="126"/>
      <c r="G95" s="123" t="s">
        <v>8</v>
      </c>
      <c r="H95" s="124"/>
      <c r="I95" s="125" t="s">
        <v>9</v>
      </c>
    </row>
    <row r="96" spans="1:9" ht="20.25" customHeight="1" x14ac:dyDescent="0.3">
      <c r="A96" s="191"/>
      <c r="B96" s="176" t="s">
        <v>10</v>
      </c>
      <c r="C96" s="118">
        <v>2021</v>
      </c>
      <c r="D96" s="118"/>
      <c r="E96" s="118">
        <v>2020</v>
      </c>
      <c r="F96" s="118"/>
      <c r="G96" s="118">
        <v>2021</v>
      </c>
      <c r="H96" s="118"/>
      <c r="I96" s="118">
        <v>2020</v>
      </c>
    </row>
    <row r="97" spans="1:9" ht="20.25" customHeight="1" x14ac:dyDescent="0.3">
      <c r="A97" s="168" t="s">
        <v>69</v>
      </c>
      <c r="B97" s="176"/>
      <c r="C97" s="153" t="s">
        <v>12</v>
      </c>
      <c r="D97" s="133"/>
      <c r="E97" s="153"/>
      <c r="F97" s="167"/>
      <c r="G97" s="153" t="s">
        <v>12</v>
      </c>
      <c r="H97" s="133"/>
      <c r="I97" s="153"/>
    </row>
    <row r="98" spans="1:9" x14ac:dyDescent="0.3">
      <c r="A98" s="168" t="s">
        <v>70</v>
      </c>
      <c r="B98" s="176"/>
      <c r="C98" s="118"/>
      <c r="D98" s="118"/>
      <c r="E98" s="118"/>
      <c r="F98" s="118"/>
      <c r="G98" s="118"/>
      <c r="H98" s="118"/>
      <c r="I98" s="118"/>
    </row>
    <row r="99" spans="1:9" ht="20.25" customHeight="1" x14ac:dyDescent="0.3">
      <c r="A99" s="187" t="s">
        <v>71</v>
      </c>
      <c r="B99" s="178"/>
      <c r="C99" s="73"/>
      <c r="D99" s="73"/>
      <c r="E99" s="73"/>
      <c r="F99" s="73"/>
      <c r="G99" s="73"/>
      <c r="H99" s="73"/>
      <c r="I99" s="73"/>
    </row>
    <row r="100" spans="1:9" ht="20.25" customHeight="1" x14ac:dyDescent="0.3">
      <c r="A100" s="183" t="s">
        <v>72</v>
      </c>
      <c r="B100" s="178"/>
      <c r="C100" s="73"/>
      <c r="D100" s="73"/>
      <c r="E100" s="73"/>
      <c r="F100" s="73"/>
      <c r="G100" s="73"/>
      <c r="H100" s="73"/>
      <c r="I100" s="73"/>
    </row>
    <row r="101" spans="1:9" ht="20.25" customHeight="1" x14ac:dyDescent="0.3">
      <c r="A101" s="149" t="s">
        <v>73</v>
      </c>
      <c r="B101" s="178"/>
      <c r="C101" s="73"/>
      <c r="D101" s="73"/>
      <c r="E101" s="73"/>
      <c r="F101" s="73"/>
      <c r="G101" s="73"/>
      <c r="H101" s="73"/>
      <c r="I101" s="73"/>
    </row>
    <row r="102" spans="1:9" ht="20.25" customHeight="1" thickBot="1" x14ac:dyDescent="0.35">
      <c r="A102" s="149" t="s">
        <v>74</v>
      </c>
      <c r="B102" s="178"/>
      <c r="C102" s="196">
        <v>9291530</v>
      </c>
      <c r="D102" s="73"/>
      <c r="E102" s="196">
        <v>9291530</v>
      </c>
      <c r="F102" s="73"/>
      <c r="G102" s="196">
        <v>9291530</v>
      </c>
      <c r="H102" s="73"/>
      <c r="I102" s="88">
        <v>9291530</v>
      </c>
    </row>
    <row r="103" spans="1:9" ht="20.25" customHeight="1" thickTop="1" x14ac:dyDescent="0.3">
      <c r="A103" s="149" t="s">
        <v>75</v>
      </c>
      <c r="B103" s="178"/>
      <c r="C103" s="197"/>
      <c r="D103" s="73"/>
      <c r="E103" s="197"/>
      <c r="F103" s="73"/>
      <c r="G103" s="79"/>
      <c r="H103" s="73"/>
      <c r="I103" s="79"/>
    </row>
    <row r="104" spans="1:9" ht="20.25" customHeight="1" x14ac:dyDescent="0.3">
      <c r="A104" s="149" t="s">
        <v>74</v>
      </c>
      <c r="B104" s="178"/>
      <c r="C104" s="128">
        <v>8611242</v>
      </c>
      <c r="D104" s="73"/>
      <c r="E104" s="74">
        <v>8611242</v>
      </c>
      <c r="F104" s="73"/>
      <c r="G104" s="74">
        <v>8611242</v>
      </c>
      <c r="H104" s="73"/>
      <c r="I104" s="73">
        <v>8611242</v>
      </c>
    </row>
    <row r="105" spans="1:9" ht="20.25" customHeight="1" x14ac:dyDescent="0.3">
      <c r="A105" s="181" t="s">
        <v>76</v>
      </c>
      <c r="B105" s="178"/>
      <c r="C105" s="79"/>
      <c r="D105" s="79"/>
      <c r="E105" s="79"/>
      <c r="F105" s="79"/>
      <c r="G105" s="79"/>
      <c r="H105" s="79"/>
      <c r="I105" s="79"/>
    </row>
    <row r="106" spans="1:9" ht="20.25" customHeight="1" x14ac:dyDescent="0.3">
      <c r="A106" s="181" t="s">
        <v>77</v>
      </c>
      <c r="B106" s="178"/>
      <c r="C106" s="74">
        <v>57298909</v>
      </c>
      <c r="D106" s="73"/>
      <c r="E106" s="74">
        <v>57298909</v>
      </c>
      <c r="F106" s="73"/>
      <c r="G106" s="182">
        <v>56408882</v>
      </c>
      <c r="H106" s="73"/>
      <c r="I106" s="182">
        <v>56408882</v>
      </c>
    </row>
    <row r="107" spans="1:9" ht="20.25" customHeight="1" x14ac:dyDescent="0.3">
      <c r="A107" s="181" t="s">
        <v>78</v>
      </c>
      <c r="B107" s="178"/>
      <c r="C107" s="74">
        <v>3582872</v>
      </c>
      <c r="D107" s="73"/>
      <c r="E107" s="74">
        <v>3470021</v>
      </c>
      <c r="F107" s="73"/>
      <c r="G107" s="182">
        <v>3470021</v>
      </c>
      <c r="H107" s="73"/>
      <c r="I107" s="182">
        <v>3470021</v>
      </c>
    </row>
    <row r="108" spans="1:9" ht="20.25" customHeight="1" x14ac:dyDescent="0.3">
      <c r="A108" s="181" t="s">
        <v>79</v>
      </c>
      <c r="B108" s="178"/>
      <c r="C108" s="74"/>
      <c r="D108" s="73"/>
      <c r="E108" s="74"/>
      <c r="F108" s="73"/>
      <c r="G108" s="182"/>
      <c r="H108" s="73"/>
      <c r="I108" s="182"/>
    </row>
    <row r="109" spans="1:9" ht="20.25" customHeight="1" x14ac:dyDescent="0.3">
      <c r="A109" s="181" t="s">
        <v>80</v>
      </c>
      <c r="B109" s="178"/>
      <c r="C109" s="74">
        <v>4805043</v>
      </c>
      <c r="D109" s="73"/>
      <c r="E109" s="74">
        <v>4809941</v>
      </c>
      <c r="F109" s="73"/>
      <c r="G109" s="75">
        <v>0</v>
      </c>
      <c r="H109" s="73"/>
      <c r="I109" s="75">
        <v>0</v>
      </c>
    </row>
    <row r="110" spans="1:9" ht="20.25" customHeight="1" x14ac:dyDescent="0.3">
      <c r="A110" s="181" t="s">
        <v>81</v>
      </c>
      <c r="B110" s="178"/>
      <c r="C110" s="75">
        <v>-9917</v>
      </c>
      <c r="D110" s="73"/>
      <c r="E110" s="75">
        <v>-5159</v>
      </c>
      <c r="F110" s="73"/>
      <c r="G110" s="182">
        <v>490423</v>
      </c>
      <c r="H110" s="73"/>
      <c r="I110" s="182">
        <v>490423</v>
      </c>
    </row>
    <row r="111" spans="1:9" ht="20.25" customHeight="1" x14ac:dyDescent="0.3">
      <c r="A111" s="183" t="s">
        <v>82</v>
      </c>
      <c r="B111" s="178"/>
      <c r="C111" s="73"/>
      <c r="D111" s="73"/>
      <c r="E111" s="73"/>
      <c r="F111" s="73"/>
      <c r="G111" s="73"/>
      <c r="H111" s="73"/>
      <c r="I111" s="73"/>
    </row>
    <row r="112" spans="1:9" ht="20.25" customHeight="1" x14ac:dyDescent="0.3">
      <c r="A112" s="181" t="s">
        <v>83</v>
      </c>
      <c r="B112" s="178"/>
      <c r="C112" s="181"/>
      <c r="D112" s="73"/>
      <c r="E112" s="73"/>
      <c r="F112" s="73"/>
      <c r="G112" s="73"/>
      <c r="H112" s="73"/>
      <c r="I112" s="73"/>
    </row>
    <row r="113" spans="1:9" ht="20.25" customHeight="1" x14ac:dyDescent="0.3">
      <c r="A113" s="181" t="s">
        <v>84</v>
      </c>
      <c r="B113" s="178"/>
      <c r="C113" s="74">
        <v>929166</v>
      </c>
      <c r="D113" s="73"/>
      <c r="E113" s="74">
        <v>929166</v>
      </c>
      <c r="F113" s="73"/>
      <c r="G113" s="74">
        <v>929166</v>
      </c>
      <c r="H113" s="73"/>
      <c r="I113" s="74">
        <v>929166</v>
      </c>
    </row>
    <row r="114" spans="1:9" ht="20.25" customHeight="1" x14ac:dyDescent="0.3">
      <c r="A114" s="183" t="s">
        <v>85</v>
      </c>
      <c r="B114" s="178"/>
      <c r="C114" s="74">
        <v>117529591</v>
      </c>
      <c r="D114" s="79"/>
      <c r="E114" s="74">
        <v>119893131</v>
      </c>
      <c r="F114" s="79"/>
      <c r="G114" s="79">
        <v>48330725</v>
      </c>
      <c r="H114" s="79"/>
      <c r="I114" s="79">
        <v>54224986</v>
      </c>
    </row>
    <row r="115" spans="1:9" ht="20.25" customHeight="1" x14ac:dyDescent="0.3">
      <c r="A115" s="183" t="s">
        <v>86</v>
      </c>
      <c r="B115" s="178">
        <v>8</v>
      </c>
      <c r="C115" s="74">
        <v>-10175859</v>
      </c>
      <c r="D115" s="79"/>
      <c r="E115" s="74">
        <v>-8997459</v>
      </c>
      <c r="F115" s="79"/>
      <c r="G115" s="79">
        <v>-6088210</v>
      </c>
      <c r="H115" s="79"/>
      <c r="I115" s="79">
        <v>-6088210</v>
      </c>
    </row>
    <row r="116" spans="1:9" ht="20.25" customHeight="1" x14ac:dyDescent="0.3">
      <c r="A116" s="181" t="s">
        <v>87</v>
      </c>
      <c r="B116" s="178"/>
      <c r="C116" s="89">
        <v>12282555</v>
      </c>
      <c r="D116" s="182"/>
      <c r="E116" s="89">
        <v>-9073005</v>
      </c>
      <c r="F116" s="182"/>
      <c r="G116" s="198">
        <v>5490324</v>
      </c>
      <c r="H116" s="182"/>
      <c r="I116" s="198">
        <v>5409682</v>
      </c>
    </row>
    <row r="117" spans="1:9" s="200" customFormat="1" ht="20.25" customHeight="1" x14ac:dyDescent="0.3">
      <c r="A117" s="184" t="s">
        <v>88</v>
      </c>
      <c r="B117" s="199"/>
      <c r="C117" s="90">
        <f>SUM(C104:C116)</f>
        <v>194853602</v>
      </c>
      <c r="D117" s="81"/>
      <c r="E117" s="90">
        <f>SUM(E104:E116)</f>
        <v>176936787</v>
      </c>
      <c r="F117" s="81"/>
      <c r="G117" s="90">
        <f>SUM(G104:G116)</f>
        <v>117642573</v>
      </c>
      <c r="H117" s="81"/>
      <c r="I117" s="90">
        <f>SUM(I104:I116)</f>
        <v>123456192</v>
      </c>
    </row>
    <row r="118" spans="1:9" s="200" customFormat="1" ht="20.25" customHeight="1" x14ac:dyDescent="0.3">
      <c r="A118" s="181" t="s">
        <v>89</v>
      </c>
      <c r="B118" s="178"/>
      <c r="C118" s="85">
        <v>15000000</v>
      </c>
      <c r="D118" s="73"/>
      <c r="E118" s="85">
        <v>15000000</v>
      </c>
      <c r="F118" s="73"/>
      <c r="G118" s="85">
        <v>15000000</v>
      </c>
      <c r="H118" s="73"/>
      <c r="I118" s="85">
        <v>15000000</v>
      </c>
    </row>
    <row r="119" spans="1:9" s="200" customFormat="1" ht="20.25" customHeight="1" x14ac:dyDescent="0.3">
      <c r="A119" s="184" t="s">
        <v>90</v>
      </c>
      <c r="B119" s="199"/>
      <c r="C119" s="81"/>
      <c r="D119" s="81"/>
      <c r="E119" s="81"/>
      <c r="F119" s="81"/>
      <c r="G119" s="91"/>
      <c r="H119" s="81"/>
      <c r="I119" s="91"/>
    </row>
    <row r="120" spans="1:9" s="200" customFormat="1" ht="20.25" customHeight="1" x14ac:dyDescent="0.3">
      <c r="A120" s="184" t="s">
        <v>91</v>
      </c>
      <c r="B120" s="199"/>
      <c r="C120" s="90">
        <f>SUM(C117:C118)</f>
        <v>209853602</v>
      </c>
      <c r="D120" s="81"/>
      <c r="E120" s="90">
        <f>SUM(E117:E118)</f>
        <v>191936787</v>
      </c>
      <c r="F120" s="81"/>
      <c r="G120" s="90">
        <f>SUM(G117:G118)</f>
        <v>132642573</v>
      </c>
      <c r="H120" s="81"/>
      <c r="I120" s="90">
        <f>SUM(I117:I118)</f>
        <v>138456192</v>
      </c>
    </row>
    <row r="121" spans="1:9" ht="20.25" customHeight="1" x14ac:dyDescent="0.3">
      <c r="A121" s="181" t="s">
        <v>92</v>
      </c>
      <c r="B121" s="178"/>
      <c r="C121" s="85">
        <v>74353452</v>
      </c>
      <c r="D121" s="73"/>
      <c r="E121" s="85">
        <v>70241781</v>
      </c>
      <c r="F121" s="73"/>
      <c r="G121" s="92">
        <v>0</v>
      </c>
      <c r="H121" s="77"/>
      <c r="I121" s="92">
        <v>0</v>
      </c>
    </row>
    <row r="122" spans="1:9" ht="20.25" customHeight="1" x14ac:dyDescent="0.3">
      <c r="A122" s="184" t="s">
        <v>93</v>
      </c>
      <c r="B122" s="178"/>
      <c r="C122" s="80">
        <f>SUM(C120:C121)</f>
        <v>284207054</v>
      </c>
      <c r="D122" s="81"/>
      <c r="E122" s="80">
        <f>SUM(E120:E121)</f>
        <v>262178568</v>
      </c>
      <c r="F122" s="81"/>
      <c r="G122" s="80">
        <f>SUM(G120:G121)</f>
        <v>132642573</v>
      </c>
      <c r="H122" s="81"/>
      <c r="I122" s="80">
        <f>SUM(I120:I121)</f>
        <v>138456192</v>
      </c>
    </row>
    <row r="123" spans="1:9" ht="20.25" customHeight="1" x14ac:dyDescent="0.7">
      <c r="A123" s="189"/>
      <c r="B123" s="178"/>
      <c r="C123" s="83"/>
      <c r="D123" s="81"/>
      <c r="E123" s="83"/>
      <c r="F123" s="81"/>
      <c r="G123" s="83"/>
      <c r="H123" s="81"/>
      <c r="I123" s="83"/>
    </row>
    <row r="124" spans="1:9" ht="20.25" customHeight="1" thickBot="1" x14ac:dyDescent="0.35">
      <c r="A124" s="184" t="s">
        <v>94</v>
      </c>
      <c r="B124" s="178"/>
      <c r="C124" s="84">
        <f>C88+C122</f>
        <v>831343521</v>
      </c>
      <c r="D124" s="81"/>
      <c r="E124" s="84">
        <f>E88+E122</f>
        <v>761719085</v>
      </c>
      <c r="F124" s="81"/>
      <c r="G124" s="84">
        <f>G88+G122</f>
        <v>270740105</v>
      </c>
      <c r="H124" s="81"/>
      <c r="I124" s="84">
        <f>I88+I122</f>
        <v>285806276</v>
      </c>
    </row>
    <row r="125" spans="1:9" ht="22" thickTop="1" x14ac:dyDescent="0.3"/>
  </sheetData>
  <mergeCells count="16">
    <mergeCell ref="C5:E5"/>
    <mergeCell ref="G5:I5"/>
    <mergeCell ref="C30:E30"/>
    <mergeCell ref="G30:I30"/>
    <mergeCell ref="C29:E29"/>
    <mergeCell ref="G29:I29"/>
    <mergeCell ref="C93:E93"/>
    <mergeCell ref="G93:I93"/>
    <mergeCell ref="C94:E94"/>
    <mergeCell ref="G94:I94"/>
    <mergeCell ref="C6:E6"/>
    <mergeCell ref="G6:I6"/>
    <mergeCell ref="C57:E57"/>
    <mergeCell ref="G57:I57"/>
    <mergeCell ref="C58:E58"/>
    <mergeCell ref="G58:I58"/>
  </mergeCells>
  <pageMargins left="0.8" right="0.8" top="0.48" bottom="0.5" header="0.5" footer="0.5"/>
  <pageSetup paperSize="9" scale="81" firstPageNumber="2" orientation="portrait" useFirstPageNumber="1" r:id="rId1"/>
  <headerFooter>
    <oddFooter>&amp;LThe accompanying notes are an integral part of these financial statements.
&amp;C&amp;P</oddFooter>
  </headerFooter>
  <rowBreaks count="3" manualBreakCount="3">
    <brk id="24" max="16383" man="1"/>
    <brk id="52" max="16383" man="1"/>
    <brk id="88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7"/>
  <sheetViews>
    <sheetView view="pageBreakPreview" topLeftCell="A30" zoomScaleNormal="55" zoomScaleSheetLayoutView="100" zoomScalePageLayoutView="70" workbookViewId="0">
      <selection activeCell="F24" sqref="F24"/>
    </sheetView>
  </sheetViews>
  <sheetFormatPr defaultColWidth="9.08984375" defaultRowHeight="21.75" customHeight="1" x14ac:dyDescent="0.3"/>
  <cols>
    <col min="1" max="1" width="3.453125" style="149" customWidth="1"/>
    <col min="2" max="2" width="44" style="149" customWidth="1"/>
    <col min="3" max="3" width="8.90625" style="135" customWidth="1"/>
    <col min="4" max="4" width="14" style="202" bestFit="1" customWidth="1"/>
    <col min="5" max="5" width="0.90625" style="202" customWidth="1"/>
    <col min="6" max="6" width="14" style="202" bestFit="1" customWidth="1"/>
    <col min="7" max="7" width="0.90625" style="202" customWidth="1"/>
    <col min="8" max="8" width="12.453125" style="202" customWidth="1"/>
    <col min="9" max="9" width="0.90625" style="202" customWidth="1"/>
    <col min="10" max="10" width="12.453125" style="202" customWidth="1"/>
    <col min="11" max="16384" width="9.08984375" style="133"/>
  </cols>
  <sheetData>
    <row r="1" spans="1:10" ht="21.75" customHeight="1" x14ac:dyDescent="0.3">
      <c r="A1" s="166" t="s">
        <v>0</v>
      </c>
      <c r="B1" s="201"/>
    </row>
    <row r="2" spans="1:10" ht="21.75" customHeight="1" x14ac:dyDescent="0.3">
      <c r="A2" s="166" t="s">
        <v>1</v>
      </c>
      <c r="B2" s="201"/>
    </row>
    <row r="3" spans="1:10" ht="21.75" customHeight="1" x14ac:dyDescent="0.3">
      <c r="A3" s="168" t="s">
        <v>95</v>
      </c>
      <c r="B3" s="203"/>
    </row>
    <row r="4" spans="1:10" ht="18" customHeight="1" x14ac:dyDescent="0.3">
      <c r="H4" s="49"/>
      <c r="I4" s="50"/>
      <c r="J4" s="204" t="s">
        <v>3</v>
      </c>
    </row>
    <row r="5" spans="1:10" ht="21.65" customHeight="1" x14ac:dyDescent="0.3">
      <c r="D5" s="272" t="s">
        <v>4</v>
      </c>
      <c r="E5" s="272"/>
      <c r="F5" s="272"/>
      <c r="G5" s="205"/>
      <c r="H5" s="272" t="s">
        <v>5</v>
      </c>
      <c r="I5" s="272"/>
      <c r="J5" s="272"/>
    </row>
    <row r="6" spans="1:10" ht="21.65" customHeight="1" x14ac:dyDescent="0.3">
      <c r="D6" s="273" t="s">
        <v>6</v>
      </c>
      <c r="E6" s="273"/>
      <c r="F6" s="273"/>
      <c r="G6" s="205"/>
      <c r="H6" s="273" t="s">
        <v>6</v>
      </c>
      <c r="I6" s="273"/>
      <c r="J6" s="273"/>
    </row>
    <row r="7" spans="1:10" ht="21.65" customHeight="1" x14ac:dyDescent="0.3">
      <c r="D7" s="269" t="s">
        <v>96</v>
      </c>
      <c r="E7" s="269"/>
      <c r="F7" s="269"/>
      <c r="G7" s="206"/>
      <c r="H7" s="269" t="s">
        <v>96</v>
      </c>
      <c r="I7" s="269"/>
      <c r="J7" s="269"/>
    </row>
    <row r="8" spans="1:10" ht="21.65" customHeight="1" x14ac:dyDescent="0.3">
      <c r="A8" s="201"/>
      <c r="B8" s="201"/>
      <c r="C8" s="133"/>
      <c r="D8" s="270" t="s">
        <v>8</v>
      </c>
      <c r="E8" s="271"/>
      <c r="F8" s="271"/>
      <c r="G8" s="206"/>
      <c r="H8" s="270" t="s">
        <v>8</v>
      </c>
      <c r="I8" s="271"/>
      <c r="J8" s="271"/>
    </row>
    <row r="9" spans="1:10" ht="21.65" customHeight="1" x14ac:dyDescent="0.3">
      <c r="A9" s="201"/>
      <c r="B9" s="201"/>
      <c r="C9" s="135" t="s">
        <v>10</v>
      </c>
      <c r="D9" s="117">
        <v>2021</v>
      </c>
      <c r="E9" s="118"/>
      <c r="F9" s="117">
        <v>2020</v>
      </c>
      <c r="G9" s="118"/>
      <c r="H9" s="117">
        <v>2021</v>
      </c>
      <c r="I9" s="118"/>
      <c r="J9" s="117">
        <v>2020</v>
      </c>
    </row>
    <row r="10" spans="1:10" ht="21.75" customHeight="1" x14ac:dyDescent="0.3">
      <c r="A10" s="207" t="s">
        <v>97</v>
      </c>
      <c r="B10" s="207"/>
      <c r="C10" s="135">
        <v>4</v>
      </c>
      <c r="D10" s="140"/>
      <c r="E10" s="140"/>
      <c r="F10" s="140"/>
      <c r="G10" s="140"/>
      <c r="H10" s="140"/>
      <c r="I10" s="140"/>
      <c r="J10" s="140"/>
    </row>
    <row r="11" spans="1:10" ht="21.75" customHeight="1" x14ac:dyDescent="0.3">
      <c r="A11" s="149" t="s">
        <v>98</v>
      </c>
      <c r="D11" s="139">
        <v>125939669</v>
      </c>
      <c r="E11" s="140"/>
      <c r="F11" s="139">
        <v>157805091</v>
      </c>
      <c r="G11" s="140"/>
      <c r="H11" s="208">
        <v>7505125</v>
      </c>
      <c r="I11" s="51"/>
      <c r="J11" s="208">
        <v>6647849</v>
      </c>
    </row>
    <row r="12" spans="1:10" ht="21.75" customHeight="1" x14ac:dyDescent="0.3">
      <c r="A12" s="149" t="s">
        <v>99</v>
      </c>
      <c r="D12" s="93">
        <v>1474853</v>
      </c>
      <c r="E12" s="140"/>
      <c r="F12" s="93">
        <v>0</v>
      </c>
      <c r="G12" s="140"/>
      <c r="H12" s="93">
        <v>78334</v>
      </c>
      <c r="I12" s="51"/>
      <c r="J12" s="93">
        <v>0</v>
      </c>
    </row>
    <row r="13" spans="1:10" ht="21.75" customHeight="1" x14ac:dyDescent="0.3">
      <c r="A13" s="149" t="s">
        <v>100</v>
      </c>
      <c r="D13" s="139">
        <v>214661</v>
      </c>
      <c r="E13" s="140"/>
      <c r="F13" s="139">
        <v>269695</v>
      </c>
      <c r="G13" s="140"/>
      <c r="H13" s="208">
        <v>140996</v>
      </c>
      <c r="I13" s="51"/>
      <c r="J13" s="208">
        <v>334880</v>
      </c>
    </row>
    <row r="14" spans="1:10" ht="21.75" customHeight="1" x14ac:dyDescent="0.3">
      <c r="A14" s="149" t="s">
        <v>101</v>
      </c>
      <c r="D14" s="93">
        <v>0</v>
      </c>
      <c r="E14" s="140"/>
      <c r="F14" s="139">
        <v>1532</v>
      </c>
      <c r="G14" s="140"/>
      <c r="H14" s="93">
        <v>0</v>
      </c>
      <c r="I14" s="51"/>
      <c r="J14" s="93">
        <v>0</v>
      </c>
    </row>
    <row r="15" spans="1:10" ht="21.75" customHeight="1" x14ac:dyDescent="0.3">
      <c r="A15" s="149" t="s">
        <v>102</v>
      </c>
      <c r="D15" s="93">
        <v>162614</v>
      </c>
      <c r="E15" s="140"/>
      <c r="F15" s="93">
        <v>278007</v>
      </c>
      <c r="G15" s="51"/>
      <c r="H15" s="93">
        <v>7162</v>
      </c>
      <c r="I15" s="51"/>
      <c r="J15" s="93">
        <v>480</v>
      </c>
    </row>
    <row r="16" spans="1:10" ht="21.75" customHeight="1" x14ac:dyDescent="0.3">
      <c r="A16" s="149" t="s">
        <v>105</v>
      </c>
      <c r="D16" s="139">
        <v>1749064</v>
      </c>
      <c r="E16" s="140"/>
      <c r="F16" s="65">
        <v>634944</v>
      </c>
      <c r="G16" s="140"/>
      <c r="H16" s="208">
        <v>8415</v>
      </c>
      <c r="I16" s="51"/>
      <c r="J16" s="208">
        <v>29054</v>
      </c>
    </row>
    <row r="17" spans="1:10" ht="21.75" customHeight="1" x14ac:dyDescent="0.3">
      <c r="A17" s="201" t="s">
        <v>106</v>
      </c>
      <c r="B17" s="201"/>
      <c r="D17" s="53">
        <f>SUM(D11:D16)</f>
        <v>129540861</v>
      </c>
      <c r="E17" s="142"/>
      <c r="F17" s="53">
        <f>SUM(F11:F16)</f>
        <v>158989269</v>
      </c>
      <c r="G17" s="142"/>
      <c r="H17" s="53">
        <f>SUM(H11:H16)</f>
        <v>7740032</v>
      </c>
      <c r="I17" s="142"/>
      <c r="J17" s="53">
        <f>SUM(J11:J16)</f>
        <v>7012263</v>
      </c>
    </row>
    <row r="18" spans="1:10" ht="5" customHeight="1" x14ac:dyDescent="0.3">
      <c r="A18" s="201"/>
      <c r="B18" s="201"/>
      <c r="D18" s="140"/>
      <c r="E18" s="140"/>
      <c r="F18" s="140"/>
      <c r="G18" s="140"/>
      <c r="H18" s="140"/>
      <c r="I18" s="140"/>
      <c r="J18" s="140"/>
    </row>
    <row r="19" spans="1:10" ht="21.75" customHeight="1" x14ac:dyDescent="0.3">
      <c r="A19" s="207" t="s">
        <v>107</v>
      </c>
      <c r="B19" s="207"/>
      <c r="C19" s="135">
        <v>4</v>
      </c>
      <c r="D19" s="140"/>
      <c r="E19" s="140"/>
      <c r="F19" s="140"/>
      <c r="G19" s="140"/>
      <c r="H19" s="140"/>
      <c r="I19" s="140"/>
      <c r="J19" s="140"/>
    </row>
    <row r="20" spans="1:10" ht="21.75" customHeight="1" x14ac:dyDescent="0.3">
      <c r="A20" s="149" t="s">
        <v>108</v>
      </c>
      <c r="D20" s="139">
        <v>114839002</v>
      </c>
      <c r="E20" s="140"/>
      <c r="F20" s="139">
        <v>127664311</v>
      </c>
      <c r="G20" s="51"/>
      <c r="H20" s="208">
        <v>7311606</v>
      </c>
      <c r="I20" s="51"/>
      <c r="J20" s="208">
        <v>5933987</v>
      </c>
    </row>
    <row r="21" spans="1:10" ht="21.75" customHeight="1" x14ac:dyDescent="0.3">
      <c r="A21" s="149" t="s">
        <v>109</v>
      </c>
      <c r="D21" s="139">
        <v>5020048</v>
      </c>
      <c r="E21" s="140"/>
      <c r="F21" s="139">
        <v>6244609</v>
      </c>
      <c r="G21" s="51"/>
      <c r="H21" s="208">
        <v>190113</v>
      </c>
      <c r="I21" s="51"/>
      <c r="J21" s="208">
        <v>247974</v>
      </c>
    </row>
    <row r="22" spans="1:10" ht="21.75" customHeight="1" x14ac:dyDescent="0.3">
      <c r="A22" s="149" t="s">
        <v>110</v>
      </c>
      <c r="D22" s="139">
        <v>8107350</v>
      </c>
      <c r="E22" s="140"/>
      <c r="F22" s="139">
        <v>9450467</v>
      </c>
      <c r="G22" s="51"/>
      <c r="H22" s="208">
        <v>684849</v>
      </c>
      <c r="I22" s="51"/>
      <c r="J22" s="208">
        <v>702951</v>
      </c>
    </row>
    <row r="23" spans="1:10" ht="21.75" customHeight="1" x14ac:dyDescent="0.3">
      <c r="A23" s="149" t="s">
        <v>111</v>
      </c>
      <c r="D23" s="65"/>
      <c r="E23" s="140"/>
      <c r="F23" s="65"/>
      <c r="G23" s="51"/>
      <c r="H23" s="51"/>
      <c r="I23" s="51"/>
      <c r="J23" s="51"/>
    </row>
    <row r="24" spans="1:10" ht="21.75" customHeight="1" x14ac:dyDescent="0.3">
      <c r="A24" s="149" t="s">
        <v>112</v>
      </c>
      <c r="C24" s="135">
        <v>10</v>
      </c>
      <c r="D24" s="139">
        <v>3262135</v>
      </c>
      <c r="E24" s="140"/>
      <c r="F24" s="139">
        <v>-320403</v>
      </c>
      <c r="G24" s="51"/>
      <c r="H24" s="93">
        <v>0</v>
      </c>
      <c r="I24" s="51"/>
      <c r="J24" s="93">
        <v>0</v>
      </c>
    </row>
    <row r="25" spans="1:10" ht="21.75" customHeight="1" x14ac:dyDescent="0.3">
      <c r="A25" s="149" t="s">
        <v>378</v>
      </c>
      <c r="D25" s="93">
        <v>0</v>
      </c>
      <c r="E25" s="140"/>
      <c r="F25" s="130">
        <v>195841</v>
      </c>
      <c r="G25" s="51"/>
      <c r="H25" s="93">
        <v>0</v>
      </c>
      <c r="I25" s="51"/>
      <c r="J25" s="93">
        <v>0</v>
      </c>
    </row>
    <row r="26" spans="1:10" ht="21.75" customHeight="1" x14ac:dyDescent="0.3">
      <c r="A26" s="274" t="s">
        <v>374</v>
      </c>
      <c r="B26" s="274"/>
      <c r="D26" s="93"/>
      <c r="E26" s="140"/>
      <c r="F26" s="130"/>
      <c r="G26" s="51"/>
      <c r="H26" s="93"/>
      <c r="I26" s="51"/>
      <c r="J26" s="93"/>
    </row>
    <row r="27" spans="1:10" ht="21.75" customHeight="1" x14ac:dyDescent="0.3">
      <c r="A27" s="181" t="s">
        <v>104</v>
      </c>
      <c r="B27" s="181"/>
      <c r="D27" s="93">
        <v>0</v>
      </c>
      <c r="E27" s="140"/>
      <c r="F27" s="130">
        <v>53420</v>
      </c>
      <c r="G27" s="51"/>
      <c r="H27" s="93">
        <v>0</v>
      </c>
      <c r="I27" s="51"/>
      <c r="J27" s="93">
        <v>0</v>
      </c>
    </row>
    <row r="28" spans="1:10" ht="21.75" customHeight="1" x14ac:dyDescent="0.3">
      <c r="A28" s="149" t="s">
        <v>114</v>
      </c>
      <c r="D28" s="139">
        <v>559325</v>
      </c>
      <c r="E28" s="140"/>
      <c r="F28" s="139">
        <v>423392</v>
      </c>
      <c r="G28" s="51"/>
      <c r="H28" s="93">
        <v>2687</v>
      </c>
      <c r="I28" s="51"/>
      <c r="J28" s="93">
        <v>3280</v>
      </c>
    </row>
    <row r="29" spans="1:10" ht="21.75" customHeight="1" x14ac:dyDescent="0.3">
      <c r="A29" s="149" t="s">
        <v>115</v>
      </c>
      <c r="D29" s="209">
        <v>3595436</v>
      </c>
      <c r="E29" s="140"/>
      <c r="F29" s="209">
        <v>3762482</v>
      </c>
      <c r="G29" s="51"/>
      <c r="H29" s="94">
        <v>1241183</v>
      </c>
      <c r="I29" s="51"/>
      <c r="J29" s="94">
        <v>1264875</v>
      </c>
    </row>
    <row r="30" spans="1:10" ht="21.75" customHeight="1" x14ac:dyDescent="0.3">
      <c r="A30" s="201" t="s">
        <v>116</v>
      </c>
      <c r="B30" s="201"/>
      <c r="D30" s="53">
        <f>SUM(D20:D29)</f>
        <v>135383296</v>
      </c>
      <c r="E30" s="142"/>
      <c r="F30" s="53">
        <f>SUM(F20:F29)</f>
        <v>147474119</v>
      </c>
      <c r="G30" s="142"/>
      <c r="H30" s="53">
        <f>SUM(H20:H29)</f>
        <v>9430438</v>
      </c>
      <c r="I30" s="142"/>
      <c r="J30" s="53">
        <f>SUM(J20:J29)</f>
        <v>8153067</v>
      </c>
    </row>
    <row r="31" spans="1:10" ht="4.75" customHeight="1" x14ac:dyDescent="0.3">
      <c r="A31" s="201"/>
      <c r="B31" s="201"/>
      <c r="D31" s="140"/>
      <c r="E31" s="140"/>
      <c r="F31" s="140"/>
      <c r="G31" s="140"/>
      <c r="H31" s="140"/>
      <c r="I31" s="140"/>
      <c r="J31" s="140"/>
    </row>
    <row r="32" spans="1:10" ht="21.75" customHeight="1" x14ac:dyDescent="0.3">
      <c r="A32" s="149" t="s">
        <v>390</v>
      </c>
      <c r="B32" s="201"/>
      <c r="D32" s="140"/>
      <c r="E32" s="140"/>
      <c r="F32" s="140"/>
      <c r="G32" s="140"/>
      <c r="H32" s="140"/>
      <c r="I32" s="140"/>
      <c r="J32" s="140"/>
    </row>
    <row r="33" spans="1:10" s="210" customFormat="1" ht="21.75" customHeight="1" x14ac:dyDescent="0.3">
      <c r="A33" s="149" t="s">
        <v>117</v>
      </c>
      <c r="B33" s="133"/>
      <c r="C33" s="135"/>
      <c r="D33" s="209">
        <v>-1265959</v>
      </c>
      <c r="E33" s="140"/>
      <c r="F33" s="209">
        <v>2027995</v>
      </c>
      <c r="G33" s="51"/>
      <c r="H33" s="66">
        <v>0</v>
      </c>
      <c r="I33" s="51"/>
      <c r="J33" s="66">
        <v>0</v>
      </c>
    </row>
    <row r="34" spans="1:10" ht="21.75" customHeight="1" x14ac:dyDescent="0.3">
      <c r="A34" s="201" t="s">
        <v>384</v>
      </c>
      <c r="B34" s="201"/>
      <c r="C34" s="211"/>
      <c r="D34" s="54">
        <f>D17-D30+D33</f>
        <v>-7108394</v>
      </c>
      <c r="E34" s="142"/>
      <c r="F34" s="54">
        <f>F17-F30+F33</f>
        <v>13543145</v>
      </c>
      <c r="G34" s="142"/>
      <c r="H34" s="54">
        <f>H17-H30+H33</f>
        <v>-1690406</v>
      </c>
      <c r="I34" s="142"/>
      <c r="J34" s="54">
        <f>J17-J30+J33</f>
        <v>-1140804</v>
      </c>
    </row>
    <row r="35" spans="1:10" ht="21.75" customHeight="1" x14ac:dyDescent="0.3">
      <c r="A35" s="149" t="s">
        <v>118</v>
      </c>
      <c r="D35" s="209">
        <v>-1266263</v>
      </c>
      <c r="E35" s="140"/>
      <c r="F35" s="209">
        <v>2998432</v>
      </c>
      <c r="G35" s="51"/>
      <c r="H35" s="94">
        <v>-658759</v>
      </c>
      <c r="I35" s="51"/>
      <c r="J35" s="94">
        <v>-9282</v>
      </c>
    </row>
    <row r="36" spans="1:10" ht="21.75" customHeight="1" thickBot="1" x14ac:dyDescent="0.35">
      <c r="A36" s="201" t="s">
        <v>379</v>
      </c>
      <c r="B36" s="201"/>
      <c r="D36" s="55">
        <f>D34-D35</f>
        <v>-5842131</v>
      </c>
      <c r="E36" s="142"/>
      <c r="F36" s="55">
        <f>F34-F35</f>
        <v>10544713</v>
      </c>
      <c r="G36" s="142"/>
      <c r="H36" s="212">
        <f>H34-H35</f>
        <v>-1031647</v>
      </c>
      <c r="I36" s="142"/>
      <c r="J36" s="212">
        <f>J34-J35</f>
        <v>-1131522</v>
      </c>
    </row>
    <row r="37" spans="1:10" ht="6" customHeight="1" thickTop="1" x14ac:dyDescent="0.3">
      <c r="A37" s="201"/>
      <c r="B37" s="201"/>
      <c r="D37" s="140"/>
      <c r="E37" s="140"/>
      <c r="F37" s="140"/>
      <c r="G37" s="140"/>
      <c r="H37" s="140"/>
      <c r="I37" s="140"/>
      <c r="J37" s="140"/>
    </row>
    <row r="38" spans="1:10" ht="21.75" customHeight="1" x14ac:dyDescent="0.3">
      <c r="A38" s="201" t="s">
        <v>380</v>
      </c>
      <c r="D38" s="140"/>
      <c r="E38" s="140"/>
      <c r="F38" s="140"/>
      <c r="G38" s="140"/>
      <c r="H38" s="140"/>
      <c r="I38" s="140"/>
      <c r="J38" s="140"/>
    </row>
    <row r="39" spans="1:10" ht="21.75" customHeight="1" x14ac:dyDescent="0.3">
      <c r="A39" s="149" t="s">
        <v>121</v>
      </c>
      <c r="D39" s="208">
        <v>-5374323</v>
      </c>
      <c r="E39" s="140"/>
      <c r="F39" s="208">
        <v>7474412</v>
      </c>
      <c r="G39" s="140"/>
      <c r="H39" s="208">
        <v>-1031647</v>
      </c>
      <c r="I39" s="140"/>
      <c r="J39" s="208">
        <v>-1131522</v>
      </c>
    </row>
    <row r="40" spans="1:10" ht="21.75" customHeight="1" x14ac:dyDescent="0.3">
      <c r="A40" s="149" t="s">
        <v>122</v>
      </c>
      <c r="D40" s="208">
        <v>-467808</v>
      </c>
      <c r="E40" s="140"/>
      <c r="F40" s="208">
        <v>3070301</v>
      </c>
      <c r="G40" s="140"/>
      <c r="H40" s="71">
        <v>0</v>
      </c>
      <c r="I40" s="140"/>
      <c r="J40" s="71">
        <v>0</v>
      </c>
    </row>
    <row r="41" spans="1:10" ht="21.75" customHeight="1" thickBot="1" x14ac:dyDescent="0.35">
      <c r="A41" s="201" t="s">
        <v>379</v>
      </c>
      <c r="B41" s="201"/>
      <c r="D41" s="55">
        <f>SUM(D39:D40)</f>
        <v>-5842131</v>
      </c>
      <c r="E41" s="142"/>
      <c r="F41" s="55">
        <f>SUM(F39:F40)</f>
        <v>10544713</v>
      </c>
      <c r="G41" s="142"/>
      <c r="H41" s="55">
        <f>SUM(H39:H40)</f>
        <v>-1031647</v>
      </c>
      <c r="I41" s="142"/>
      <c r="J41" s="55">
        <f>SUM(J39:J40)</f>
        <v>-1131522</v>
      </c>
    </row>
    <row r="42" spans="1:10" ht="6.5" customHeight="1" thickTop="1" x14ac:dyDescent="0.3">
      <c r="A42" s="201"/>
      <c r="B42" s="201"/>
      <c r="D42" s="140"/>
      <c r="E42" s="140"/>
      <c r="F42" s="140"/>
      <c r="G42" s="140"/>
      <c r="H42" s="140"/>
      <c r="I42" s="140"/>
      <c r="J42" s="140"/>
    </row>
    <row r="43" spans="1:10" ht="21.65" customHeight="1" thickBot="1" x14ac:dyDescent="0.35">
      <c r="A43" s="201" t="s">
        <v>391</v>
      </c>
      <c r="B43" s="201"/>
      <c r="C43" s="135">
        <v>11</v>
      </c>
      <c r="D43" s="95">
        <v>-0.69</v>
      </c>
      <c r="E43" s="142"/>
      <c r="F43" s="95">
        <v>0.91</v>
      </c>
      <c r="G43" s="142"/>
      <c r="H43" s="213">
        <v>-0.14000000000000001</v>
      </c>
      <c r="I43" s="142"/>
      <c r="J43" s="213">
        <v>-0.15</v>
      </c>
    </row>
    <row r="44" spans="1:10" ht="21.65" customHeight="1" thickTop="1" thickBot="1" x14ac:dyDescent="0.35">
      <c r="A44" s="201" t="s">
        <v>392</v>
      </c>
      <c r="B44" s="201"/>
      <c r="C44" s="135">
        <v>11</v>
      </c>
      <c r="D44" s="95">
        <v>-0.69</v>
      </c>
      <c r="E44" s="142"/>
      <c r="F44" s="95">
        <v>0.89</v>
      </c>
      <c r="G44" s="142"/>
      <c r="H44" s="213">
        <v>-0.14000000000000001</v>
      </c>
      <c r="I44" s="142"/>
      <c r="J44" s="213">
        <v>-0.15</v>
      </c>
    </row>
    <row r="45" spans="1:10" ht="21.65" customHeight="1" thickTop="1" x14ac:dyDescent="0.7">
      <c r="A45" s="201"/>
      <c r="B45" s="201"/>
      <c r="D45" s="119"/>
      <c r="E45" s="214"/>
      <c r="F45" s="151"/>
      <c r="G45" s="142"/>
      <c r="H45" s="215"/>
      <c r="I45" s="142"/>
      <c r="J45" s="151"/>
    </row>
    <row r="46" spans="1:10" ht="21.75" customHeight="1" x14ac:dyDescent="0.3">
      <c r="A46" s="166" t="s">
        <v>0</v>
      </c>
      <c r="B46" s="201"/>
      <c r="C46" s="201"/>
      <c r="D46" s="214"/>
      <c r="E46" s="214"/>
      <c r="F46" s="214"/>
    </row>
    <row r="47" spans="1:10" ht="21.75" customHeight="1" x14ac:dyDescent="0.3">
      <c r="A47" s="166" t="s">
        <v>1</v>
      </c>
      <c r="B47" s="201"/>
      <c r="C47" s="201"/>
      <c r="D47" s="214"/>
      <c r="E47" s="214"/>
      <c r="F47" s="214"/>
    </row>
    <row r="48" spans="1:10" ht="21.75" customHeight="1" x14ac:dyDescent="0.3">
      <c r="A48" s="168" t="s">
        <v>125</v>
      </c>
      <c r="B48" s="201"/>
      <c r="C48" s="134"/>
    </row>
    <row r="49" spans="1:10" ht="17.5" customHeight="1" x14ac:dyDescent="0.3">
      <c r="H49" s="49"/>
      <c r="I49" s="50"/>
      <c r="J49" s="204" t="s">
        <v>3</v>
      </c>
    </row>
    <row r="50" spans="1:10" ht="20.25" customHeight="1" x14ac:dyDescent="0.3">
      <c r="A50" s="210"/>
      <c r="B50" s="210"/>
      <c r="D50" s="272" t="s">
        <v>4</v>
      </c>
      <c r="E50" s="272"/>
      <c r="F50" s="272"/>
      <c r="G50" s="205"/>
      <c r="H50" s="272" t="s">
        <v>5</v>
      </c>
      <c r="I50" s="272"/>
      <c r="J50" s="272"/>
    </row>
    <row r="51" spans="1:10" ht="20.25" customHeight="1" x14ac:dyDescent="0.3">
      <c r="D51" s="273" t="s">
        <v>6</v>
      </c>
      <c r="E51" s="273"/>
      <c r="F51" s="273"/>
      <c r="G51" s="205"/>
      <c r="H51" s="273" t="s">
        <v>6</v>
      </c>
      <c r="I51" s="273"/>
      <c r="J51" s="273"/>
    </row>
    <row r="52" spans="1:10" ht="20.25" customHeight="1" x14ac:dyDescent="0.3">
      <c r="D52" s="269" t="s">
        <v>96</v>
      </c>
      <c r="E52" s="269"/>
      <c r="F52" s="269"/>
      <c r="G52" s="206"/>
      <c r="H52" s="269" t="s">
        <v>96</v>
      </c>
      <c r="I52" s="269"/>
      <c r="J52" s="269"/>
    </row>
    <row r="53" spans="1:10" ht="20.25" customHeight="1" x14ac:dyDescent="0.3">
      <c r="A53" s="201"/>
      <c r="B53" s="201"/>
      <c r="C53" s="133"/>
      <c r="D53" s="270" t="s">
        <v>8</v>
      </c>
      <c r="E53" s="271"/>
      <c r="F53" s="271"/>
      <c r="G53" s="206"/>
      <c r="H53" s="270" t="s">
        <v>8</v>
      </c>
      <c r="I53" s="271"/>
      <c r="J53" s="271"/>
    </row>
    <row r="54" spans="1:10" ht="20.25" customHeight="1" x14ac:dyDescent="0.3">
      <c r="A54" s="201"/>
      <c r="B54" s="201"/>
      <c r="C54" s="216"/>
      <c r="D54" s="117">
        <v>2021</v>
      </c>
      <c r="E54" s="118"/>
      <c r="F54" s="117">
        <v>2020</v>
      </c>
      <c r="G54" s="118"/>
      <c r="H54" s="117">
        <v>2021</v>
      </c>
      <c r="I54" s="118"/>
      <c r="J54" s="117">
        <v>2020</v>
      </c>
    </row>
    <row r="55" spans="1:10" ht="6" customHeight="1" x14ac:dyDescent="0.3">
      <c r="A55" s="201"/>
      <c r="B55" s="201"/>
      <c r="D55" s="206"/>
      <c r="E55" s="206"/>
      <c r="F55" s="206"/>
      <c r="G55" s="206"/>
      <c r="H55" s="206"/>
      <c r="I55" s="206"/>
      <c r="J55" s="206"/>
    </row>
    <row r="56" spans="1:10" ht="20.25" customHeight="1" x14ac:dyDescent="0.3">
      <c r="A56" s="201" t="s">
        <v>379</v>
      </c>
      <c r="D56" s="56">
        <f>D41</f>
        <v>-5842131</v>
      </c>
      <c r="E56" s="142"/>
      <c r="F56" s="56">
        <f>F41</f>
        <v>10544713</v>
      </c>
      <c r="G56" s="142"/>
      <c r="H56" s="56">
        <f>H41</f>
        <v>-1031647</v>
      </c>
      <c r="I56" s="142"/>
      <c r="J56" s="56">
        <f>J41</f>
        <v>-1131522</v>
      </c>
    </row>
    <row r="57" spans="1:10" ht="4.6500000000000004" customHeight="1" x14ac:dyDescent="0.3">
      <c r="A57" s="201"/>
      <c r="D57" s="57"/>
      <c r="E57" s="217"/>
      <c r="F57" s="57"/>
      <c r="G57" s="217"/>
      <c r="H57" s="57"/>
      <c r="I57" s="217"/>
      <c r="J57" s="57"/>
    </row>
    <row r="58" spans="1:10" ht="20.25" customHeight="1" x14ac:dyDescent="0.3">
      <c r="A58" s="201" t="s">
        <v>126</v>
      </c>
      <c r="D58" s="57"/>
      <c r="E58" s="217"/>
      <c r="F58" s="57"/>
      <c r="G58" s="217"/>
      <c r="H58" s="57"/>
      <c r="I58" s="217"/>
      <c r="J58" s="57"/>
    </row>
    <row r="59" spans="1:10" ht="20.25" customHeight="1" x14ac:dyDescent="0.3">
      <c r="A59" s="207" t="s">
        <v>127</v>
      </c>
      <c r="D59" s="57"/>
      <c r="E59" s="217"/>
      <c r="F59" s="57"/>
      <c r="G59" s="217"/>
      <c r="H59" s="57"/>
      <c r="I59" s="217"/>
      <c r="J59" s="57"/>
    </row>
    <row r="60" spans="1:10" ht="20.25" customHeight="1" x14ac:dyDescent="0.3">
      <c r="A60" s="207" t="s">
        <v>128</v>
      </c>
      <c r="D60" s="57"/>
      <c r="E60" s="217"/>
      <c r="F60" s="57"/>
      <c r="G60" s="217"/>
      <c r="H60" s="57"/>
      <c r="I60" s="217"/>
      <c r="J60" s="57"/>
    </row>
    <row r="61" spans="1:10" ht="19.899999999999999" customHeight="1" x14ac:dyDescent="0.3">
      <c r="A61" s="133" t="s">
        <v>129</v>
      </c>
      <c r="D61" s="69">
        <v>11700128</v>
      </c>
      <c r="E61" s="217"/>
      <c r="F61" s="69">
        <v>5140852</v>
      </c>
      <c r="G61" s="217"/>
      <c r="H61" s="68">
        <v>0</v>
      </c>
      <c r="I61" s="217"/>
      <c r="J61" s="68">
        <v>0</v>
      </c>
    </row>
    <row r="62" spans="1:10" ht="20.25" customHeight="1" x14ac:dyDescent="0.3">
      <c r="A62" s="133" t="s">
        <v>130</v>
      </c>
      <c r="D62" s="69">
        <v>98938</v>
      </c>
      <c r="E62" s="217"/>
      <c r="F62" s="69">
        <v>936165</v>
      </c>
      <c r="G62" s="217"/>
      <c r="H62" s="68">
        <v>-20379</v>
      </c>
      <c r="I62" s="217"/>
      <c r="J62" s="68">
        <v>-33469</v>
      </c>
    </row>
    <row r="63" spans="1:10" ht="20.25" customHeight="1" x14ac:dyDescent="0.3">
      <c r="A63" s="149" t="s">
        <v>131</v>
      </c>
      <c r="D63" s="57"/>
      <c r="E63" s="217"/>
      <c r="F63" s="57"/>
      <c r="G63" s="217"/>
      <c r="H63" s="57"/>
      <c r="I63" s="217"/>
      <c r="J63" s="57"/>
    </row>
    <row r="64" spans="1:10" ht="20.25" customHeight="1" x14ac:dyDescent="0.3">
      <c r="A64" s="149" t="s">
        <v>128</v>
      </c>
      <c r="D64" s="70">
        <v>6300</v>
      </c>
      <c r="E64" s="217"/>
      <c r="F64" s="70">
        <v>-9281</v>
      </c>
      <c r="G64" s="217"/>
      <c r="H64" s="52">
        <v>4076</v>
      </c>
      <c r="I64" s="217"/>
      <c r="J64" s="52">
        <v>6694</v>
      </c>
    </row>
    <row r="65" spans="1:10" ht="20.25" customHeight="1" x14ac:dyDescent="0.3">
      <c r="A65" s="218" t="s">
        <v>132</v>
      </c>
      <c r="D65" s="217"/>
      <c r="E65" s="217"/>
      <c r="F65" s="217"/>
      <c r="G65" s="217"/>
      <c r="H65" s="217"/>
      <c r="I65" s="217"/>
      <c r="J65" s="217"/>
    </row>
    <row r="66" spans="1:10" ht="20.25" customHeight="1" x14ac:dyDescent="0.3">
      <c r="A66" s="218" t="s">
        <v>128</v>
      </c>
      <c r="B66" s="133"/>
      <c r="C66" s="211"/>
      <c r="D66" s="58">
        <f>SUM(D61:D64)</f>
        <v>11805366</v>
      </c>
      <c r="E66" s="142"/>
      <c r="F66" s="58">
        <f>SUM(F61:F64)</f>
        <v>6067736</v>
      </c>
      <c r="G66" s="142"/>
      <c r="H66" s="58">
        <f>SUM(H61:H64)</f>
        <v>-16303</v>
      </c>
      <c r="I66" s="217"/>
      <c r="J66" s="58">
        <f>SUM(J61:J64)</f>
        <v>-26775</v>
      </c>
    </row>
    <row r="67" spans="1:10" ht="5.65" customHeight="1" x14ac:dyDescent="0.3">
      <c r="A67" s="218"/>
      <c r="B67" s="133"/>
      <c r="C67" s="211"/>
      <c r="D67" s="142"/>
      <c r="E67" s="142"/>
      <c r="F67" s="142"/>
      <c r="G67" s="142"/>
      <c r="H67" s="59"/>
      <c r="I67" s="217"/>
      <c r="J67" s="59"/>
    </row>
    <row r="68" spans="1:10" ht="20.25" customHeight="1" x14ac:dyDescent="0.3">
      <c r="A68" s="207" t="s">
        <v>133</v>
      </c>
      <c r="D68" s="217"/>
      <c r="E68" s="217"/>
      <c r="F68" s="217"/>
      <c r="G68" s="217"/>
      <c r="H68" s="217"/>
      <c r="I68" s="217"/>
      <c r="J68" s="217"/>
    </row>
    <row r="69" spans="1:10" ht="20.25" customHeight="1" x14ac:dyDescent="0.3">
      <c r="A69" s="207" t="s">
        <v>128</v>
      </c>
      <c r="D69" s="217"/>
      <c r="E69" s="217"/>
      <c r="F69" s="217"/>
      <c r="G69" s="217"/>
      <c r="H69" s="217"/>
      <c r="I69" s="217"/>
      <c r="J69" s="217"/>
    </row>
    <row r="70" spans="1:10" ht="20.25" customHeight="1" x14ac:dyDescent="0.3">
      <c r="A70" s="149" t="s">
        <v>134</v>
      </c>
      <c r="B70" s="201"/>
      <c r="C70" s="216"/>
      <c r="D70" s="133"/>
      <c r="E70" s="133"/>
      <c r="F70" s="133"/>
      <c r="G70" s="133"/>
      <c r="H70" s="133"/>
      <c r="I70" s="133"/>
      <c r="J70" s="133"/>
    </row>
    <row r="71" spans="1:10" ht="20.25" customHeight="1" x14ac:dyDescent="0.3">
      <c r="A71" s="149" t="s">
        <v>135</v>
      </c>
      <c r="B71" s="201"/>
      <c r="C71" s="216"/>
      <c r="D71" s="69">
        <v>354927</v>
      </c>
      <c r="E71" s="217"/>
      <c r="F71" s="69">
        <v>-560815</v>
      </c>
      <c r="G71" s="217"/>
      <c r="H71" s="57">
        <v>85000</v>
      </c>
      <c r="I71" s="217"/>
      <c r="J71" s="57">
        <v>0</v>
      </c>
    </row>
    <row r="72" spans="1:10" ht="20.25" customHeight="1" x14ac:dyDescent="0.3">
      <c r="A72" s="149" t="s">
        <v>381</v>
      </c>
      <c r="B72" s="201"/>
      <c r="D72" s="217">
        <v>11842</v>
      </c>
      <c r="E72" s="217"/>
      <c r="F72" s="217">
        <v>-6180</v>
      </c>
      <c r="G72" s="217"/>
      <c r="H72" s="57">
        <v>0</v>
      </c>
      <c r="I72" s="217"/>
      <c r="J72" s="57">
        <v>0</v>
      </c>
    </row>
    <row r="73" spans="1:10" ht="20.25" customHeight="1" x14ac:dyDescent="0.3">
      <c r="A73" s="149" t="s">
        <v>375</v>
      </c>
      <c r="B73" s="201"/>
      <c r="D73" s="68">
        <v>0</v>
      </c>
      <c r="E73" s="217"/>
      <c r="F73" s="217">
        <v>2020630</v>
      </c>
      <c r="G73" s="217"/>
      <c r="H73" s="57">
        <v>0</v>
      </c>
      <c r="I73" s="217"/>
      <c r="J73" s="57">
        <v>0</v>
      </c>
    </row>
    <row r="74" spans="1:10" ht="20.25" customHeight="1" x14ac:dyDescent="0.3">
      <c r="A74" s="149" t="s">
        <v>137</v>
      </c>
      <c r="B74" s="201"/>
      <c r="D74" s="217"/>
      <c r="E74" s="217"/>
      <c r="F74" s="217"/>
      <c r="G74" s="217"/>
      <c r="H74" s="217"/>
      <c r="I74" s="217"/>
      <c r="J74" s="217"/>
    </row>
    <row r="75" spans="1:10" ht="20.25" customHeight="1" x14ac:dyDescent="0.3">
      <c r="A75" s="149" t="s">
        <v>128</v>
      </c>
      <c r="B75" s="201"/>
      <c r="D75" s="70">
        <v>-61935</v>
      </c>
      <c r="E75" s="217"/>
      <c r="F75" s="70">
        <v>90528</v>
      </c>
      <c r="G75" s="217"/>
      <c r="H75" s="52">
        <v>-17000</v>
      </c>
      <c r="I75" s="217"/>
      <c r="J75" s="52">
        <v>0</v>
      </c>
    </row>
    <row r="76" spans="1:10" ht="20.25" customHeight="1" x14ac:dyDescent="0.3">
      <c r="A76" s="218" t="s">
        <v>138</v>
      </c>
      <c r="B76" s="201"/>
      <c r="D76" s="217"/>
      <c r="E76" s="217"/>
      <c r="F76" s="217"/>
      <c r="G76" s="217"/>
      <c r="H76" s="217"/>
      <c r="I76" s="217"/>
      <c r="J76" s="217"/>
    </row>
    <row r="77" spans="1:10" ht="20.25" customHeight="1" x14ac:dyDescent="0.3">
      <c r="A77" s="218" t="s">
        <v>128</v>
      </c>
      <c r="B77" s="201"/>
      <c r="D77" s="58">
        <f>SUM(D71:D75)</f>
        <v>304834</v>
      </c>
      <c r="E77" s="142"/>
      <c r="F77" s="58">
        <f>SUM(F71:F75)</f>
        <v>1544163</v>
      </c>
      <c r="G77" s="142"/>
      <c r="H77" s="58">
        <f>SUM(H71:H75)</f>
        <v>68000</v>
      </c>
      <c r="I77" s="142"/>
      <c r="J77" s="58">
        <f>SUM(J71:J75)</f>
        <v>0</v>
      </c>
    </row>
    <row r="78" spans="1:10" ht="20.25" customHeight="1" x14ac:dyDescent="0.3">
      <c r="A78" s="201" t="s">
        <v>139</v>
      </c>
      <c r="B78" s="201"/>
      <c r="D78" s="217"/>
      <c r="E78" s="217"/>
      <c r="F78" s="217"/>
      <c r="G78" s="217"/>
      <c r="H78" s="217"/>
      <c r="I78" s="217"/>
      <c r="J78" s="217"/>
    </row>
    <row r="79" spans="1:10" ht="20.25" customHeight="1" x14ac:dyDescent="0.3">
      <c r="A79" s="201" t="s">
        <v>140</v>
      </c>
      <c r="B79" s="201"/>
      <c r="D79" s="58">
        <f>D77+D66</f>
        <v>12110200</v>
      </c>
      <c r="E79" s="142"/>
      <c r="F79" s="58">
        <f>F77+F66</f>
        <v>7611899</v>
      </c>
      <c r="G79" s="142"/>
      <c r="H79" s="58">
        <f>H77+H66</f>
        <v>51697</v>
      </c>
      <c r="I79" s="142"/>
      <c r="J79" s="58">
        <f>J77+J66</f>
        <v>-26775</v>
      </c>
    </row>
    <row r="80" spans="1:10" ht="20.25" customHeight="1" x14ac:dyDescent="0.3">
      <c r="A80" s="201" t="s">
        <v>141</v>
      </c>
      <c r="D80" s="217"/>
      <c r="E80" s="217"/>
      <c r="F80" s="217"/>
      <c r="G80" s="217"/>
      <c r="H80" s="217"/>
      <c r="I80" s="217"/>
      <c r="J80" s="217"/>
    </row>
    <row r="81" spans="1:10" ht="20.25" customHeight="1" thickBot="1" x14ac:dyDescent="0.35">
      <c r="A81" s="201" t="s">
        <v>393</v>
      </c>
      <c r="D81" s="61">
        <f>D56+D79</f>
        <v>6268069</v>
      </c>
      <c r="E81" s="142"/>
      <c r="F81" s="61">
        <f>F56+F79</f>
        <v>18156612</v>
      </c>
      <c r="G81" s="142"/>
      <c r="H81" s="61">
        <f>H56+H79</f>
        <v>-979950</v>
      </c>
      <c r="I81" s="142"/>
      <c r="J81" s="61">
        <f>J56+J79</f>
        <v>-1158297</v>
      </c>
    </row>
    <row r="82" spans="1:10" ht="10.5" customHeight="1" thickTop="1" x14ac:dyDescent="0.3">
      <c r="A82" s="201"/>
      <c r="D82" s="56"/>
      <c r="E82" s="142"/>
      <c r="F82" s="56"/>
      <c r="G82" s="142"/>
      <c r="H82" s="56"/>
      <c r="I82" s="142"/>
      <c r="J82" s="56"/>
    </row>
    <row r="83" spans="1:10" ht="20.25" customHeight="1" x14ac:dyDescent="0.3">
      <c r="A83" s="201" t="s">
        <v>141</v>
      </c>
      <c r="B83" s="201"/>
      <c r="D83" s="217"/>
      <c r="E83" s="217"/>
      <c r="F83" s="217"/>
      <c r="G83" s="217"/>
      <c r="H83" s="217"/>
      <c r="I83" s="217"/>
      <c r="J83" s="217"/>
    </row>
    <row r="84" spans="1:10" ht="20.25" customHeight="1" x14ac:dyDescent="0.3">
      <c r="A84" s="201" t="s">
        <v>143</v>
      </c>
      <c r="B84" s="201"/>
      <c r="D84" s="217"/>
      <c r="E84" s="217"/>
      <c r="F84" s="217"/>
      <c r="G84" s="217"/>
      <c r="H84" s="217"/>
      <c r="I84" s="217"/>
      <c r="J84" s="217"/>
    </row>
    <row r="85" spans="1:10" ht="20.25" customHeight="1" x14ac:dyDescent="0.3">
      <c r="A85" s="149" t="s">
        <v>121</v>
      </c>
      <c r="D85" s="69">
        <v>4809533</v>
      </c>
      <c r="E85" s="217"/>
      <c r="F85" s="69">
        <v>11837757</v>
      </c>
      <c r="G85" s="217"/>
      <c r="H85" s="68">
        <v>-979950</v>
      </c>
      <c r="I85" s="217"/>
      <c r="J85" s="68">
        <v>-1158297</v>
      </c>
    </row>
    <row r="86" spans="1:10" ht="20.25" customHeight="1" x14ac:dyDescent="0.3">
      <c r="A86" s="149" t="s">
        <v>122</v>
      </c>
      <c r="B86" s="201"/>
      <c r="D86" s="70">
        <v>1458536</v>
      </c>
      <c r="E86" s="217"/>
      <c r="F86" s="70">
        <v>6318855</v>
      </c>
      <c r="G86" s="217"/>
      <c r="H86" s="52">
        <v>0</v>
      </c>
      <c r="I86" s="217"/>
      <c r="J86" s="52">
        <v>0</v>
      </c>
    </row>
    <row r="87" spans="1:10" ht="20.25" customHeight="1" thickBot="1" x14ac:dyDescent="0.35">
      <c r="A87" s="201" t="s">
        <v>382</v>
      </c>
      <c r="D87" s="61">
        <f>SUM(D85:D86)</f>
        <v>6268069</v>
      </c>
      <c r="E87" s="142"/>
      <c r="F87" s="61">
        <f>SUM(F85:F86)</f>
        <v>18156612</v>
      </c>
      <c r="G87" s="142"/>
      <c r="H87" s="61">
        <f>SUM(H85:H86)</f>
        <v>-979950</v>
      </c>
      <c r="I87" s="142"/>
      <c r="J87" s="61">
        <f>SUM(J85:J86)</f>
        <v>-1158297</v>
      </c>
    </row>
    <row r="88" spans="1:10" ht="21.75" customHeight="1" thickTop="1" x14ac:dyDescent="0.3">
      <c r="A88" s="201"/>
      <c r="D88" s="142"/>
      <c r="E88" s="142"/>
      <c r="F88" s="142"/>
      <c r="G88" s="142"/>
      <c r="H88" s="142"/>
      <c r="I88" s="142"/>
      <c r="J88" s="142"/>
    </row>
    <row r="89" spans="1:10" ht="21.75" customHeight="1" x14ac:dyDescent="0.3">
      <c r="A89" s="166" t="s">
        <v>0</v>
      </c>
      <c r="B89" s="201"/>
      <c r="C89" s="201"/>
      <c r="D89" s="214"/>
      <c r="E89" s="214"/>
      <c r="F89" s="214"/>
    </row>
    <row r="90" spans="1:10" ht="21.75" customHeight="1" x14ac:dyDescent="0.3">
      <c r="A90" s="166" t="s">
        <v>1</v>
      </c>
      <c r="B90" s="201"/>
      <c r="C90" s="201"/>
      <c r="D90" s="214"/>
      <c r="E90" s="214"/>
      <c r="F90" s="214"/>
    </row>
    <row r="91" spans="1:10" ht="21.75" customHeight="1" x14ac:dyDescent="0.3">
      <c r="A91" s="168" t="s">
        <v>95</v>
      </c>
      <c r="B91" s="201"/>
      <c r="C91" s="134"/>
    </row>
    <row r="92" spans="1:10" ht="21.75" customHeight="1" x14ac:dyDescent="0.3">
      <c r="H92" s="49"/>
      <c r="I92" s="50"/>
      <c r="J92" s="204" t="s">
        <v>3</v>
      </c>
    </row>
    <row r="93" spans="1:10" ht="21.75" customHeight="1" x14ac:dyDescent="0.3">
      <c r="D93" s="272" t="s">
        <v>4</v>
      </c>
      <c r="E93" s="272"/>
      <c r="F93" s="272"/>
      <c r="G93" s="205"/>
      <c r="H93" s="272" t="s">
        <v>5</v>
      </c>
      <c r="I93" s="272"/>
      <c r="J93" s="272"/>
    </row>
    <row r="94" spans="1:10" ht="21.75" customHeight="1" x14ac:dyDescent="0.3">
      <c r="D94" s="273" t="s">
        <v>6</v>
      </c>
      <c r="E94" s="273"/>
      <c r="F94" s="273"/>
      <c r="G94" s="205"/>
      <c r="H94" s="273" t="s">
        <v>6</v>
      </c>
      <c r="I94" s="273"/>
      <c r="J94" s="273"/>
    </row>
    <row r="95" spans="1:10" ht="21.75" customHeight="1" x14ac:dyDescent="0.3">
      <c r="D95" s="269" t="s">
        <v>369</v>
      </c>
      <c r="E95" s="269"/>
      <c r="F95" s="269"/>
      <c r="G95" s="206"/>
      <c r="H95" s="269" t="s">
        <v>369</v>
      </c>
      <c r="I95" s="269"/>
      <c r="J95" s="269"/>
    </row>
    <row r="96" spans="1:10" ht="21.75" customHeight="1" x14ac:dyDescent="0.3">
      <c r="A96" s="201"/>
      <c r="B96" s="201"/>
      <c r="C96" s="133"/>
      <c r="D96" s="270" t="s">
        <v>8</v>
      </c>
      <c r="E96" s="271"/>
      <c r="F96" s="271"/>
      <c r="G96" s="206"/>
      <c r="H96" s="270" t="s">
        <v>8</v>
      </c>
      <c r="I96" s="271"/>
      <c r="J96" s="271"/>
    </row>
    <row r="97" spans="1:10" ht="21.75" customHeight="1" x14ac:dyDescent="0.3">
      <c r="A97" s="201"/>
      <c r="B97" s="201"/>
      <c r="C97" s="135" t="s">
        <v>10</v>
      </c>
      <c r="D97" s="117">
        <v>2021</v>
      </c>
      <c r="E97" s="118"/>
      <c r="F97" s="117">
        <v>2020</v>
      </c>
      <c r="G97" s="118"/>
      <c r="H97" s="117">
        <v>2021</v>
      </c>
      <c r="I97" s="118"/>
      <c r="J97" s="117">
        <v>2020</v>
      </c>
    </row>
    <row r="98" spans="1:10" ht="21.75" customHeight="1" x14ac:dyDescent="0.3">
      <c r="A98" s="207" t="s">
        <v>97</v>
      </c>
      <c r="B98" s="207"/>
      <c r="C98" s="135">
        <v>4</v>
      </c>
      <c r="D98" s="140"/>
      <c r="E98" s="140"/>
      <c r="F98" s="140"/>
      <c r="G98" s="140"/>
      <c r="H98" s="140"/>
      <c r="I98" s="140"/>
      <c r="J98" s="140"/>
    </row>
    <row r="99" spans="1:10" ht="21.75" customHeight="1" x14ac:dyDescent="0.3">
      <c r="A99" s="149" t="s">
        <v>98</v>
      </c>
      <c r="C99" s="135">
        <v>9</v>
      </c>
      <c r="D99" s="139">
        <v>374923222</v>
      </c>
      <c r="E99" s="140"/>
      <c r="F99" s="139">
        <v>439744931</v>
      </c>
      <c r="G99" s="140"/>
      <c r="H99" s="208">
        <v>20814130</v>
      </c>
      <c r="I99" s="140"/>
      <c r="J99" s="208">
        <v>19271800</v>
      </c>
    </row>
    <row r="100" spans="1:10" ht="21.75" customHeight="1" x14ac:dyDescent="0.3">
      <c r="A100" s="149" t="s">
        <v>99</v>
      </c>
      <c r="D100" s="96">
        <v>2029639</v>
      </c>
      <c r="E100" s="140"/>
      <c r="F100" s="96">
        <v>1575478</v>
      </c>
      <c r="G100" s="140"/>
      <c r="H100" s="65">
        <v>361737</v>
      </c>
      <c r="I100" s="67"/>
      <c r="J100" s="65">
        <v>834055</v>
      </c>
    </row>
    <row r="101" spans="1:10" ht="21.75" customHeight="1" x14ac:dyDescent="0.3">
      <c r="A101" s="149" t="s">
        <v>100</v>
      </c>
      <c r="D101" s="96">
        <v>581599</v>
      </c>
      <c r="E101" s="140"/>
      <c r="F101" s="96">
        <v>726065</v>
      </c>
      <c r="G101" s="140"/>
      <c r="H101" s="208">
        <v>802760</v>
      </c>
      <c r="I101" s="140"/>
      <c r="J101" s="208">
        <v>1340089</v>
      </c>
    </row>
    <row r="102" spans="1:10" ht="21.75" customHeight="1" x14ac:dyDescent="0.3">
      <c r="A102" s="149" t="s">
        <v>101</v>
      </c>
      <c r="D102" s="139">
        <v>64008</v>
      </c>
      <c r="E102" s="140"/>
      <c r="F102" s="139">
        <v>79550</v>
      </c>
      <c r="G102" s="140"/>
      <c r="H102" s="208">
        <v>5538561</v>
      </c>
      <c r="I102" s="140"/>
      <c r="J102" s="208">
        <v>5381053</v>
      </c>
    </row>
    <row r="103" spans="1:10" ht="21.75" customHeight="1" x14ac:dyDescent="0.3">
      <c r="A103" s="149" t="s">
        <v>102</v>
      </c>
      <c r="D103" s="65">
        <v>351237</v>
      </c>
      <c r="E103" s="67"/>
      <c r="F103" s="65">
        <v>700794</v>
      </c>
      <c r="G103" s="140"/>
      <c r="H103" s="65">
        <v>82305</v>
      </c>
      <c r="I103" s="140"/>
      <c r="J103" s="65">
        <v>248288</v>
      </c>
    </row>
    <row r="104" spans="1:10" ht="21.75" customHeight="1" x14ac:dyDescent="0.3">
      <c r="A104" s="149" t="s">
        <v>103</v>
      </c>
      <c r="D104" s="140"/>
      <c r="E104" s="140"/>
      <c r="F104" s="140"/>
      <c r="G104" s="140"/>
      <c r="H104" s="67"/>
      <c r="I104" s="140"/>
      <c r="J104" s="67"/>
    </row>
    <row r="105" spans="1:10" ht="21.75" customHeight="1" x14ac:dyDescent="0.3">
      <c r="A105" s="219" t="s">
        <v>104</v>
      </c>
      <c r="C105" s="135">
        <v>3</v>
      </c>
      <c r="D105" s="65">
        <v>486831</v>
      </c>
      <c r="E105" s="140"/>
      <c r="F105" s="65">
        <v>0</v>
      </c>
      <c r="G105" s="140"/>
      <c r="H105" s="65">
        <v>0</v>
      </c>
      <c r="I105" s="140"/>
      <c r="J105" s="65">
        <v>0</v>
      </c>
    </row>
    <row r="106" spans="1:10" ht="21.75" customHeight="1" x14ac:dyDescent="0.3">
      <c r="A106" s="149" t="s">
        <v>105</v>
      </c>
      <c r="D106" s="94">
        <v>2886204</v>
      </c>
      <c r="E106" s="140"/>
      <c r="F106" s="94">
        <v>1914632</v>
      </c>
      <c r="G106" s="140"/>
      <c r="H106" s="208">
        <v>21202</v>
      </c>
      <c r="I106" s="140"/>
      <c r="J106" s="208">
        <v>45912</v>
      </c>
    </row>
    <row r="107" spans="1:10" ht="21.75" customHeight="1" x14ac:dyDescent="0.3">
      <c r="A107" s="201" t="s">
        <v>106</v>
      </c>
      <c r="B107" s="201"/>
      <c r="D107" s="53">
        <f>SUM(D99:D106)</f>
        <v>381322740</v>
      </c>
      <c r="E107" s="142"/>
      <c r="F107" s="53">
        <f>SUM(F99:F106)</f>
        <v>444741450</v>
      </c>
      <c r="G107" s="142"/>
      <c r="H107" s="53">
        <f>SUM(H99:H106)</f>
        <v>27620695</v>
      </c>
      <c r="I107" s="142"/>
      <c r="J107" s="53">
        <f>SUM(J99:J106)</f>
        <v>27121197</v>
      </c>
    </row>
    <row r="108" spans="1:10" ht="6.5" customHeight="1" x14ac:dyDescent="0.3">
      <c r="A108" s="201"/>
      <c r="B108" s="201"/>
      <c r="D108" s="140"/>
      <c r="E108" s="140"/>
      <c r="F108" s="140"/>
      <c r="G108" s="140"/>
      <c r="H108" s="140"/>
      <c r="I108" s="140"/>
      <c r="J108" s="140"/>
    </row>
    <row r="109" spans="1:10" ht="21.75" customHeight="1" x14ac:dyDescent="0.3">
      <c r="A109" s="207" t="s">
        <v>107</v>
      </c>
      <c r="B109" s="207"/>
      <c r="C109" s="135">
        <v>4</v>
      </c>
      <c r="D109" s="140"/>
      <c r="E109" s="140"/>
      <c r="F109" s="140"/>
      <c r="G109" s="140"/>
      <c r="H109" s="140"/>
      <c r="I109" s="140"/>
      <c r="J109" s="140"/>
    </row>
    <row r="110" spans="1:10" ht="21.75" customHeight="1" x14ac:dyDescent="0.3">
      <c r="A110" s="149" t="s">
        <v>108</v>
      </c>
      <c r="D110" s="139">
        <v>318794909</v>
      </c>
      <c r="E110" s="140"/>
      <c r="F110" s="139">
        <v>358207198</v>
      </c>
      <c r="G110" s="140"/>
      <c r="H110" s="208">
        <v>18864614</v>
      </c>
      <c r="I110" s="140"/>
      <c r="J110" s="208">
        <v>17090639</v>
      </c>
    </row>
    <row r="111" spans="1:10" ht="21.75" customHeight="1" x14ac:dyDescent="0.3">
      <c r="A111" s="149" t="s">
        <v>109</v>
      </c>
      <c r="D111" s="139">
        <v>14727370</v>
      </c>
      <c r="E111" s="140"/>
      <c r="F111" s="139">
        <v>17603131</v>
      </c>
      <c r="G111" s="140"/>
      <c r="H111" s="208">
        <v>639779</v>
      </c>
      <c r="I111" s="140"/>
      <c r="J111" s="208">
        <v>687324</v>
      </c>
    </row>
    <row r="112" spans="1:10" ht="21.75" customHeight="1" x14ac:dyDescent="0.3">
      <c r="A112" s="149" t="s">
        <v>110</v>
      </c>
      <c r="D112" s="96">
        <v>22381446</v>
      </c>
      <c r="E112" s="140"/>
      <c r="F112" s="96">
        <v>25663144</v>
      </c>
      <c r="G112" s="140"/>
      <c r="H112" s="208">
        <v>1817453</v>
      </c>
      <c r="I112" s="140"/>
      <c r="J112" s="208">
        <v>1807267</v>
      </c>
    </row>
    <row r="113" spans="1:10" ht="21.75" customHeight="1" x14ac:dyDescent="0.3">
      <c r="A113" s="149" t="s">
        <v>145</v>
      </c>
      <c r="D113" s="140"/>
      <c r="E113" s="140"/>
      <c r="F113" s="140"/>
      <c r="G113" s="140"/>
      <c r="H113" s="140"/>
      <c r="I113" s="140"/>
      <c r="J113" s="140"/>
    </row>
    <row r="114" spans="1:10" ht="21.75" customHeight="1" x14ac:dyDescent="0.3">
      <c r="A114" s="149" t="s">
        <v>112</v>
      </c>
      <c r="C114" s="135">
        <v>10</v>
      </c>
      <c r="D114" s="139">
        <v>3861391</v>
      </c>
      <c r="E114" s="140"/>
      <c r="F114" s="139">
        <v>479304</v>
      </c>
      <c r="G114" s="140"/>
      <c r="H114" s="67">
        <v>0</v>
      </c>
      <c r="I114" s="67"/>
      <c r="J114" s="67">
        <v>0</v>
      </c>
    </row>
    <row r="115" spans="1:10" ht="21.75" customHeight="1" x14ac:dyDescent="0.3">
      <c r="A115" s="149" t="s">
        <v>374</v>
      </c>
      <c r="D115" s="93"/>
      <c r="E115" s="140"/>
      <c r="F115" s="93"/>
      <c r="G115" s="67"/>
      <c r="H115" s="93"/>
      <c r="I115" s="67"/>
      <c r="J115" s="93"/>
    </row>
    <row r="116" spans="1:10" ht="21.75" customHeight="1" x14ac:dyDescent="0.3">
      <c r="A116" s="149" t="s">
        <v>104</v>
      </c>
      <c r="D116" s="93">
        <v>0</v>
      </c>
      <c r="E116" s="140"/>
      <c r="F116" s="93">
        <v>53420</v>
      </c>
      <c r="G116" s="67"/>
      <c r="H116" s="93">
        <v>0</v>
      </c>
      <c r="I116" s="67"/>
      <c r="J116" s="93">
        <v>0</v>
      </c>
    </row>
    <row r="117" spans="1:10" ht="21.75" customHeight="1" x14ac:dyDescent="0.3">
      <c r="A117" s="149" t="s">
        <v>113</v>
      </c>
      <c r="D117" s="93">
        <v>-780</v>
      </c>
      <c r="E117" s="140"/>
      <c r="F117" s="93">
        <v>459639</v>
      </c>
      <c r="G117" s="67"/>
      <c r="H117" s="93">
        <v>0</v>
      </c>
      <c r="I117" s="67"/>
      <c r="J117" s="93">
        <v>-58420</v>
      </c>
    </row>
    <row r="118" spans="1:10" ht="21.75" customHeight="1" x14ac:dyDescent="0.3">
      <c r="A118" s="149" t="s">
        <v>114</v>
      </c>
      <c r="D118" s="93">
        <v>1827038</v>
      </c>
      <c r="E118" s="140"/>
      <c r="F118" s="93">
        <v>1560937</v>
      </c>
      <c r="G118" s="67"/>
      <c r="H118" s="93">
        <v>8624</v>
      </c>
      <c r="I118" s="67"/>
      <c r="J118" s="93">
        <v>9052</v>
      </c>
    </row>
    <row r="119" spans="1:10" ht="21.75" customHeight="1" x14ac:dyDescent="0.3">
      <c r="A119" s="149" t="s">
        <v>115</v>
      </c>
      <c r="D119" s="94">
        <v>10396979</v>
      </c>
      <c r="E119" s="140"/>
      <c r="F119" s="94">
        <v>10781272</v>
      </c>
      <c r="G119" s="140"/>
      <c r="H119" s="71">
        <v>3908490</v>
      </c>
      <c r="I119" s="140"/>
      <c r="J119" s="71">
        <v>3529886</v>
      </c>
    </row>
    <row r="120" spans="1:10" ht="21.75" customHeight="1" x14ac:dyDescent="0.3">
      <c r="A120" s="201" t="s">
        <v>116</v>
      </c>
      <c r="B120" s="201"/>
      <c r="D120" s="53">
        <f>SUM(D110:D119)</f>
        <v>371988353</v>
      </c>
      <c r="E120" s="142"/>
      <c r="F120" s="53">
        <f>SUM(F110:F119)</f>
        <v>414808045</v>
      </c>
      <c r="G120" s="142"/>
      <c r="H120" s="220">
        <f>SUM(H110:H119)</f>
        <v>25238960</v>
      </c>
      <c r="I120" s="142"/>
      <c r="J120" s="220">
        <f>SUM(J110:J119)</f>
        <v>23065748</v>
      </c>
    </row>
    <row r="121" spans="1:10" ht="7.15" customHeight="1" x14ac:dyDescent="0.3">
      <c r="A121" s="201"/>
      <c r="B121" s="201"/>
      <c r="D121" s="140"/>
      <c r="E121" s="140"/>
      <c r="F121" s="140"/>
      <c r="G121" s="140"/>
      <c r="H121" s="140"/>
      <c r="I121" s="140"/>
      <c r="J121" s="140"/>
    </row>
    <row r="122" spans="1:10" ht="21.75" customHeight="1" x14ac:dyDescent="0.3">
      <c r="A122" s="149" t="s">
        <v>146</v>
      </c>
      <c r="B122" s="201"/>
      <c r="D122" s="140"/>
      <c r="E122" s="140"/>
      <c r="F122" s="140"/>
      <c r="G122" s="140"/>
      <c r="H122" s="140"/>
      <c r="I122" s="140"/>
      <c r="J122" s="140"/>
    </row>
    <row r="123" spans="1:10" ht="21.75" customHeight="1" x14ac:dyDescent="0.3">
      <c r="A123" s="149" t="s">
        <v>117</v>
      </c>
      <c r="B123" s="133"/>
      <c r="D123" s="221">
        <v>1530335</v>
      </c>
      <c r="E123" s="140"/>
      <c r="F123" s="221">
        <v>6290911</v>
      </c>
      <c r="G123" s="140"/>
      <c r="H123" s="66">
        <v>0</v>
      </c>
      <c r="I123" s="67"/>
      <c r="J123" s="66">
        <v>0</v>
      </c>
    </row>
    <row r="124" spans="1:10" ht="21.75" customHeight="1" x14ac:dyDescent="0.3">
      <c r="A124" s="201" t="s">
        <v>147</v>
      </c>
      <c r="B124" s="133"/>
      <c r="D124" s="140"/>
      <c r="E124" s="140"/>
      <c r="F124" s="140"/>
      <c r="G124" s="140"/>
      <c r="H124" s="140"/>
      <c r="I124" s="140"/>
      <c r="J124" s="140"/>
    </row>
    <row r="125" spans="1:10" ht="21.75" customHeight="1" x14ac:dyDescent="0.3">
      <c r="A125" s="201" t="s">
        <v>148</v>
      </c>
      <c r="B125" s="201"/>
      <c r="C125" s="211"/>
      <c r="D125" s="56">
        <f>D107-D120+D123</f>
        <v>10864722</v>
      </c>
      <c r="E125" s="142"/>
      <c r="F125" s="56">
        <f>F107-F120+F123</f>
        <v>36224316</v>
      </c>
      <c r="G125" s="142"/>
      <c r="H125" s="56">
        <f>H107-H120+H123</f>
        <v>2381735</v>
      </c>
      <c r="I125" s="142"/>
      <c r="J125" s="56">
        <f>J107-J120+J123</f>
        <v>4055449</v>
      </c>
    </row>
    <row r="126" spans="1:10" ht="21.75" customHeight="1" x14ac:dyDescent="0.3">
      <c r="A126" s="149" t="s">
        <v>118</v>
      </c>
      <c r="D126" s="94">
        <v>2603233</v>
      </c>
      <c r="E126" s="140"/>
      <c r="F126" s="94">
        <v>7913300</v>
      </c>
      <c r="G126" s="140"/>
      <c r="H126" s="71">
        <v>-884642</v>
      </c>
      <c r="I126" s="140"/>
      <c r="J126" s="71">
        <v>249785</v>
      </c>
    </row>
    <row r="127" spans="1:10" ht="21.75" customHeight="1" thickBot="1" x14ac:dyDescent="0.35">
      <c r="A127" s="201" t="s">
        <v>119</v>
      </c>
      <c r="B127" s="201"/>
      <c r="D127" s="55">
        <f>D125-D126</f>
        <v>8261489</v>
      </c>
      <c r="E127" s="142"/>
      <c r="F127" s="55">
        <f>F125-F126</f>
        <v>28311016</v>
      </c>
      <c r="G127" s="142"/>
      <c r="H127" s="212">
        <f>H125-H126</f>
        <v>3266377</v>
      </c>
      <c r="I127" s="142"/>
      <c r="J127" s="212">
        <f>J125-J126</f>
        <v>3805664</v>
      </c>
    </row>
    <row r="128" spans="1:10" ht="6.5" customHeight="1" thickTop="1" x14ac:dyDescent="0.3">
      <c r="A128" s="201"/>
      <c r="B128" s="201"/>
      <c r="D128" s="140"/>
      <c r="E128" s="140"/>
      <c r="F128" s="140"/>
      <c r="G128" s="140"/>
      <c r="H128" s="140"/>
      <c r="I128" s="140"/>
      <c r="J128" s="140"/>
    </row>
    <row r="129" spans="1:10" ht="21.75" customHeight="1" x14ac:dyDescent="0.3">
      <c r="A129" s="201" t="s">
        <v>120</v>
      </c>
      <c r="D129" s="140"/>
      <c r="E129" s="140"/>
      <c r="F129" s="140"/>
      <c r="G129" s="140"/>
      <c r="H129" s="140"/>
      <c r="I129" s="140"/>
      <c r="J129" s="140"/>
    </row>
    <row r="130" spans="1:10" ht="21.75" customHeight="1" x14ac:dyDescent="0.3">
      <c r="A130" s="149" t="s">
        <v>121</v>
      </c>
      <c r="D130" s="208">
        <v>6308438</v>
      </c>
      <c r="E130" s="140"/>
      <c r="F130" s="208">
        <v>19613857</v>
      </c>
      <c r="G130" s="140"/>
      <c r="H130" s="140">
        <v>3266377</v>
      </c>
      <c r="I130" s="140"/>
      <c r="J130" s="140">
        <v>3805664</v>
      </c>
    </row>
    <row r="131" spans="1:10" ht="21.75" customHeight="1" x14ac:dyDescent="0.3">
      <c r="A131" s="149" t="s">
        <v>122</v>
      </c>
      <c r="D131" s="222">
        <v>1953051</v>
      </c>
      <c r="E131" s="140"/>
      <c r="F131" s="222">
        <v>8697159</v>
      </c>
      <c r="G131" s="140"/>
      <c r="H131" s="66">
        <v>0</v>
      </c>
      <c r="I131" s="67"/>
      <c r="J131" s="66">
        <v>0</v>
      </c>
    </row>
    <row r="132" spans="1:10" ht="21.75" customHeight="1" thickBot="1" x14ac:dyDescent="0.35">
      <c r="A132" s="201" t="s">
        <v>119</v>
      </c>
      <c r="B132" s="201"/>
      <c r="D132" s="55">
        <f>SUM(D130:D131)</f>
        <v>8261489</v>
      </c>
      <c r="E132" s="142"/>
      <c r="F132" s="55">
        <f>SUM(F130:F131)</f>
        <v>28311016</v>
      </c>
      <c r="G132" s="142"/>
      <c r="H132" s="55">
        <f>SUM(H130:H131)</f>
        <v>3266377</v>
      </c>
      <c r="I132" s="142"/>
      <c r="J132" s="55">
        <f>SUM(J130:J131)</f>
        <v>3805664</v>
      </c>
    </row>
    <row r="133" spans="1:10" ht="5.65" customHeight="1" thickTop="1" x14ac:dyDescent="0.3">
      <c r="A133" s="201"/>
      <c r="B133" s="201"/>
      <c r="D133" s="140"/>
      <c r="E133" s="140"/>
      <c r="F133" s="140"/>
      <c r="G133" s="140"/>
      <c r="H133" s="140"/>
      <c r="I133" s="140"/>
      <c r="J133" s="140"/>
    </row>
    <row r="134" spans="1:10" ht="21.75" customHeight="1" thickBot="1" x14ac:dyDescent="0.35">
      <c r="A134" s="210" t="s">
        <v>123</v>
      </c>
      <c r="B134" s="201"/>
      <c r="C134" s="135">
        <v>11</v>
      </c>
      <c r="D134" s="95">
        <v>0.73</v>
      </c>
      <c r="E134" s="56"/>
      <c r="F134" s="95">
        <v>2.35</v>
      </c>
      <c r="G134" s="142"/>
      <c r="H134" s="213">
        <v>0.33</v>
      </c>
      <c r="I134" s="56"/>
      <c r="J134" s="213">
        <v>0.39</v>
      </c>
    </row>
    <row r="135" spans="1:10" ht="21.75" customHeight="1" thickTop="1" thickBot="1" x14ac:dyDescent="0.35">
      <c r="A135" s="201" t="s">
        <v>124</v>
      </c>
      <c r="B135" s="201"/>
      <c r="C135" s="135">
        <v>11</v>
      </c>
      <c r="D135" s="95">
        <v>0.73</v>
      </c>
      <c r="E135" s="142"/>
      <c r="F135" s="95">
        <v>2.34</v>
      </c>
      <c r="G135" s="142"/>
      <c r="H135" s="213">
        <v>0.33</v>
      </c>
      <c r="I135" s="142"/>
      <c r="J135" s="213">
        <v>0.39</v>
      </c>
    </row>
    <row r="136" spans="1:10" ht="21.75" customHeight="1" thickTop="1" x14ac:dyDescent="0.7">
      <c r="A136" s="201"/>
      <c r="B136" s="201"/>
      <c r="D136" s="119"/>
      <c r="E136" s="214"/>
      <c r="F136" s="151"/>
      <c r="G136" s="142"/>
      <c r="H136" s="215"/>
      <c r="I136" s="142"/>
      <c r="J136" s="151"/>
    </row>
    <row r="137" spans="1:10" ht="21.75" customHeight="1" x14ac:dyDescent="0.3">
      <c r="A137" s="166" t="s">
        <v>0</v>
      </c>
      <c r="B137" s="201"/>
      <c r="C137" s="201"/>
      <c r="D137" s="214"/>
      <c r="E137" s="214"/>
      <c r="F137" s="214"/>
    </row>
    <row r="138" spans="1:10" ht="21.75" customHeight="1" x14ac:dyDescent="0.3">
      <c r="A138" s="166" t="s">
        <v>1</v>
      </c>
      <c r="B138" s="201"/>
      <c r="C138" s="201"/>
      <c r="D138" s="214"/>
      <c r="E138" s="214"/>
      <c r="F138" s="214"/>
    </row>
    <row r="139" spans="1:10" ht="21.75" customHeight="1" x14ac:dyDescent="0.3">
      <c r="A139" s="168" t="s">
        <v>125</v>
      </c>
      <c r="B139" s="201"/>
      <c r="C139" s="134"/>
    </row>
    <row r="140" spans="1:10" ht="17.5" customHeight="1" x14ac:dyDescent="0.3">
      <c r="H140" s="49"/>
      <c r="I140" s="50"/>
      <c r="J140" s="204" t="s">
        <v>3</v>
      </c>
    </row>
    <row r="141" spans="1:10" ht="19.5" customHeight="1" x14ac:dyDescent="0.3">
      <c r="A141" s="210"/>
      <c r="B141" s="210"/>
      <c r="D141" s="272" t="s">
        <v>4</v>
      </c>
      <c r="E141" s="272"/>
      <c r="F141" s="272"/>
      <c r="G141" s="205"/>
      <c r="H141" s="272" t="s">
        <v>5</v>
      </c>
      <c r="I141" s="272"/>
      <c r="J141" s="272"/>
    </row>
    <row r="142" spans="1:10" ht="19.5" customHeight="1" x14ac:dyDescent="0.3">
      <c r="D142" s="273" t="s">
        <v>6</v>
      </c>
      <c r="E142" s="273"/>
      <c r="F142" s="273"/>
      <c r="G142" s="205"/>
      <c r="H142" s="273" t="s">
        <v>6</v>
      </c>
      <c r="I142" s="273"/>
      <c r="J142" s="273"/>
    </row>
    <row r="143" spans="1:10" ht="19.5" customHeight="1" x14ac:dyDescent="0.3">
      <c r="D143" s="269" t="s">
        <v>369</v>
      </c>
      <c r="E143" s="269"/>
      <c r="F143" s="269"/>
      <c r="G143" s="206"/>
      <c r="H143" s="269" t="s">
        <v>369</v>
      </c>
      <c r="I143" s="269"/>
      <c r="J143" s="269"/>
    </row>
    <row r="144" spans="1:10" ht="19.5" customHeight="1" x14ac:dyDescent="0.3">
      <c r="A144" s="201"/>
      <c r="B144" s="201"/>
      <c r="C144" s="133"/>
      <c r="D144" s="270" t="s">
        <v>8</v>
      </c>
      <c r="E144" s="271"/>
      <c r="F144" s="271"/>
      <c r="G144" s="206"/>
      <c r="H144" s="270" t="s">
        <v>8</v>
      </c>
      <c r="I144" s="271"/>
      <c r="J144" s="271"/>
    </row>
    <row r="145" spans="1:10" ht="19.5" customHeight="1" x14ac:dyDescent="0.3">
      <c r="A145" s="201"/>
      <c r="B145" s="201"/>
      <c r="D145" s="117">
        <v>2021</v>
      </c>
      <c r="E145" s="118"/>
      <c r="F145" s="117">
        <v>2020</v>
      </c>
      <c r="G145" s="118"/>
      <c r="H145" s="117">
        <v>2021</v>
      </c>
      <c r="I145" s="118"/>
      <c r="J145" s="117">
        <v>2020</v>
      </c>
    </row>
    <row r="146" spans="1:10" ht="6" customHeight="1" x14ac:dyDescent="0.3">
      <c r="A146" s="207"/>
      <c r="B146" s="201"/>
      <c r="D146" s="223"/>
      <c r="E146" s="223"/>
      <c r="F146" s="223"/>
      <c r="G146" s="223"/>
      <c r="H146" s="223"/>
      <c r="I146" s="223"/>
      <c r="J146" s="223"/>
    </row>
    <row r="147" spans="1:10" ht="19.25" customHeight="1" x14ac:dyDescent="0.3">
      <c r="A147" s="201" t="s">
        <v>119</v>
      </c>
      <c r="D147" s="56">
        <f>D132</f>
        <v>8261489</v>
      </c>
      <c r="E147" s="142"/>
      <c r="F147" s="56">
        <f>F132</f>
        <v>28311016</v>
      </c>
      <c r="G147" s="142"/>
      <c r="H147" s="56">
        <f>H132</f>
        <v>3266377</v>
      </c>
      <c r="I147" s="142"/>
      <c r="J147" s="56">
        <f>J132</f>
        <v>3805664</v>
      </c>
    </row>
    <row r="148" spans="1:10" ht="5" customHeight="1" x14ac:dyDescent="0.3">
      <c r="A148" s="201"/>
      <c r="D148" s="217"/>
      <c r="E148" s="217"/>
      <c r="F148" s="217"/>
      <c r="G148" s="217"/>
      <c r="H148" s="217"/>
      <c r="I148" s="217"/>
      <c r="J148" s="217"/>
    </row>
    <row r="149" spans="1:10" ht="20.25" customHeight="1" x14ac:dyDescent="0.3">
      <c r="A149" s="201" t="s">
        <v>126</v>
      </c>
      <c r="D149" s="217"/>
      <c r="E149" s="217"/>
      <c r="F149" s="217"/>
      <c r="G149" s="217"/>
      <c r="H149" s="217"/>
      <c r="I149" s="217"/>
      <c r="J149" s="217"/>
    </row>
    <row r="150" spans="1:10" ht="20.25" customHeight="1" x14ac:dyDescent="0.3">
      <c r="A150" s="207" t="s">
        <v>127</v>
      </c>
      <c r="D150" s="217"/>
      <c r="E150" s="217"/>
      <c r="F150" s="217"/>
      <c r="G150" s="217"/>
      <c r="H150" s="217"/>
      <c r="I150" s="217"/>
      <c r="J150" s="217"/>
    </row>
    <row r="151" spans="1:10" ht="20.25" customHeight="1" x14ac:dyDescent="0.3">
      <c r="A151" s="207" t="s">
        <v>128</v>
      </c>
      <c r="D151" s="217"/>
      <c r="E151" s="217"/>
      <c r="F151" s="217"/>
      <c r="G151" s="217"/>
      <c r="H151" s="217"/>
      <c r="I151" s="217"/>
      <c r="J151" s="217"/>
    </row>
    <row r="152" spans="1:10" ht="20.25" customHeight="1" x14ac:dyDescent="0.3">
      <c r="A152" s="133" t="s">
        <v>129</v>
      </c>
      <c r="D152" s="69">
        <v>26875529</v>
      </c>
      <c r="E152" s="217"/>
      <c r="F152" s="69">
        <v>6401105</v>
      </c>
      <c r="G152" s="217"/>
      <c r="H152" s="68">
        <v>0</v>
      </c>
      <c r="I152" s="217"/>
      <c r="J152" s="68">
        <v>0</v>
      </c>
    </row>
    <row r="153" spans="1:10" ht="20.25" customHeight="1" x14ac:dyDescent="0.3">
      <c r="A153" s="133" t="s">
        <v>130</v>
      </c>
      <c r="B153" s="133"/>
      <c r="D153" s="69">
        <v>596272</v>
      </c>
      <c r="E153" s="217"/>
      <c r="F153" s="69">
        <v>-1313136</v>
      </c>
      <c r="G153" s="217"/>
      <c r="H153" s="68">
        <v>-4709</v>
      </c>
      <c r="I153" s="217"/>
      <c r="J153" s="68">
        <v>-60633</v>
      </c>
    </row>
    <row r="154" spans="1:10" ht="20.25" customHeight="1" x14ac:dyDescent="0.3">
      <c r="A154" s="149" t="s">
        <v>131</v>
      </c>
      <c r="D154" s="217"/>
      <c r="E154" s="217"/>
      <c r="F154" s="217"/>
      <c r="G154" s="217"/>
      <c r="H154" s="57"/>
      <c r="I154" s="217"/>
      <c r="J154" s="57"/>
    </row>
    <row r="155" spans="1:10" ht="20.25" customHeight="1" x14ac:dyDescent="0.3">
      <c r="A155" s="149" t="s">
        <v>128</v>
      </c>
      <c r="D155" s="70">
        <v>-8695</v>
      </c>
      <c r="E155" s="217"/>
      <c r="F155" s="70">
        <v>-198240</v>
      </c>
      <c r="G155" s="217"/>
      <c r="H155" s="52">
        <v>942</v>
      </c>
      <c r="I155" s="217"/>
      <c r="J155" s="52">
        <v>12127</v>
      </c>
    </row>
    <row r="156" spans="1:10" ht="20.25" customHeight="1" x14ac:dyDescent="0.3">
      <c r="A156" s="218" t="s">
        <v>132</v>
      </c>
      <c r="D156" s="217"/>
      <c r="E156" s="217"/>
      <c r="F156" s="217"/>
      <c r="G156" s="217"/>
      <c r="H156" s="217"/>
      <c r="I156" s="217"/>
      <c r="J156" s="217"/>
    </row>
    <row r="157" spans="1:10" ht="20.25" customHeight="1" x14ac:dyDescent="0.3">
      <c r="A157" s="218" t="s">
        <v>128</v>
      </c>
      <c r="B157" s="133"/>
      <c r="C157" s="211"/>
      <c r="D157" s="58">
        <f>SUM(D152:D155)</f>
        <v>27463106</v>
      </c>
      <c r="E157" s="56"/>
      <c r="F157" s="58">
        <f>SUM(F152:F155)</f>
        <v>4889729</v>
      </c>
      <c r="G157" s="142"/>
      <c r="H157" s="58">
        <f>SUM(H152:H155)</f>
        <v>-3767</v>
      </c>
      <c r="I157" s="56"/>
      <c r="J157" s="58">
        <f>SUM(J152:J155)</f>
        <v>-48506</v>
      </c>
    </row>
    <row r="158" spans="1:10" ht="5.65" customHeight="1" x14ac:dyDescent="0.3">
      <c r="A158" s="218"/>
      <c r="B158" s="133"/>
      <c r="C158" s="211"/>
      <c r="D158" s="56"/>
      <c r="E158" s="56"/>
      <c r="F158" s="56"/>
      <c r="G158" s="142"/>
      <c r="H158" s="56"/>
      <c r="I158" s="56"/>
      <c r="J158" s="56"/>
    </row>
    <row r="159" spans="1:10" ht="20.25" customHeight="1" x14ac:dyDescent="0.3">
      <c r="A159" s="207" t="s">
        <v>149</v>
      </c>
      <c r="D159" s="217"/>
      <c r="E159" s="217"/>
      <c r="F159" s="217"/>
      <c r="G159" s="217"/>
      <c r="H159" s="217"/>
      <c r="I159" s="217"/>
      <c r="J159" s="217"/>
    </row>
    <row r="160" spans="1:10" ht="20.25" customHeight="1" x14ac:dyDescent="0.3">
      <c r="A160" s="207" t="s">
        <v>128</v>
      </c>
      <c r="D160" s="217"/>
      <c r="E160" s="217"/>
      <c r="F160" s="217"/>
      <c r="G160" s="217"/>
      <c r="H160" s="217"/>
      <c r="I160" s="217"/>
      <c r="J160" s="217"/>
    </row>
    <row r="161" spans="1:10" ht="20.25" customHeight="1" x14ac:dyDescent="0.3">
      <c r="A161" s="149" t="s">
        <v>134</v>
      </c>
      <c r="D161" s="217">
        <v>44014</v>
      </c>
      <c r="E161" s="217"/>
      <c r="F161" s="217">
        <v>-1428646</v>
      </c>
      <c r="G161" s="217"/>
      <c r="H161" s="217">
        <v>110000</v>
      </c>
      <c r="I161" s="217"/>
      <c r="J161" s="68">
        <v>0</v>
      </c>
    </row>
    <row r="162" spans="1:10" ht="20.25" customHeight="1" x14ac:dyDescent="0.3">
      <c r="A162" s="149" t="s">
        <v>135</v>
      </c>
      <c r="D162" s="69"/>
      <c r="E162" s="217"/>
      <c r="F162" s="69"/>
      <c r="G162" s="217"/>
      <c r="H162" s="68"/>
      <c r="I162" s="217"/>
      <c r="J162" s="68"/>
    </row>
    <row r="163" spans="1:10" ht="20.25" customHeight="1" x14ac:dyDescent="0.3">
      <c r="A163" s="149" t="s">
        <v>136</v>
      </c>
      <c r="B163" s="201"/>
      <c r="D163" s="69">
        <v>-387</v>
      </c>
      <c r="E163" s="217"/>
      <c r="F163" s="69">
        <v>-698597</v>
      </c>
      <c r="G163" s="217"/>
      <c r="H163" s="68">
        <v>0</v>
      </c>
      <c r="I163" s="217"/>
      <c r="J163" s="68">
        <v>-196685</v>
      </c>
    </row>
    <row r="164" spans="1:10" ht="20.25" customHeight="1" x14ac:dyDescent="0.3">
      <c r="A164" s="149" t="s">
        <v>150</v>
      </c>
      <c r="B164" s="201"/>
      <c r="D164" s="69">
        <v>-49783</v>
      </c>
      <c r="E164" s="217"/>
      <c r="F164" s="69">
        <v>13743688</v>
      </c>
      <c r="G164" s="217"/>
      <c r="H164" s="68">
        <v>0</v>
      </c>
      <c r="I164" s="217"/>
      <c r="J164" s="68">
        <v>2836974</v>
      </c>
    </row>
    <row r="165" spans="1:10" ht="20.25" customHeight="1" x14ac:dyDescent="0.3">
      <c r="A165" s="149" t="s">
        <v>137</v>
      </c>
      <c r="B165" s="201"/>
      <c r="D165" s="57"/>
      <c r="E165" s="217"/>
      <c r="F165" s="57"/>
      <c r="G165" s="217"/>
      <c r="H165" s="57"/>
      <c r="I165" s="217"/>
      <c r="J165" s="57"/>
    </row>
    <row r="166" spans="1:10" ht="20.25" customHeight="1" x14ac:dyDescent="0.3">
      <c r="A166" s="149" t="s">
        <v>128</v>
      </c>
      <c r="B166" s="201"/>
      <c r="D166" s="70">
        <v>-28143</v>
      </c>
      <c r="E166" s="217"/>
      <c r="F166" s="70">
        <v>-2081063</v>
      </c>
      <c r="G166" s="217"/>
      <c r="H166" s="52">
        <v>-22000</v>
      </c>
      <c r="I166" s="217"/>
      <c r="J166" s="52">
        <v>-528058</v>
      </c>
    </row>
    <row r="167" spans="1:10" ht="20.25" customHeight="1" x14ac:dyDescent="0.3">
      <c r="A167" s="218" t="s">
        <v>138</v>
      </c>
      <c r="B167" s="201"/>
      <c r="D167" s="217"/>
      <c r="E167" s="217"/>
      <c r="F167" s="217"/>
      <c r="G167" s="217"/>
      <c r="H167" s="217"/>
      <c r="I167" s="217"/>
      <c r="J167" s="217"/>
    </row>
    <row r="168" spans="1:10" ht="20.25" customHeight="1" x14ac:dyDescent="0.3">
      <c r="A168" s="218" t="s">
        <v>128</v>
      </c>
      <c r="B168" s="201"/>
      <c r="D168" s="58">
        <f>SUM(D161:D166)</f>
        <v>-34299</v>
      </c>
      <c r="E168" s="142"/>
      <c r="F168" s="58">
        <f>SUM(F161:F166)</f>
        <v>9535382</v>
      </c>
      <c r="G168" s="142"/>
      <c r="H168" s="58">
        <f>SUM(H161:H166)</f>
        <v>88000</v>
      </c>
      <c r="I168" s="56"/>
      <c r="J168" s="58">
        <f>SUM(J161:J166)</f>
        <v>2112231</v>
      </c>
    </row>
    <row r="169" spans="1:10" ht="20.25" customHeight="1" x14ac:dyDescent="0.3">
      <c r="A169" s="201" t="s">
        <v>151</v>
      </c>
      <c r="B169" s="201"/>
      <c r="D169" s="217"/>
      <c r="E169" s="217"/>
      <c r="F169" s="217"/>
      <c r="G169" s="217"/>
      <c r="H169" s="217"/>
      <c r="I169" s="217"/>
      <c r="J169" s="217"/>
    </row>
    <row r="170" spans="1:10" ht="20.25" customHeight="1" x14ac:dyDescent="0.3">
      <c r="A170" s="201" t="s">
        <v>152</v>
      </c>
      <c r="B170" s="201"/>
      <c r="D170" s="58">
        <f>D157+D168</f>
        <v>27428807</v>
      </c>
      <c r="E170" s="142"/>
      <c r="F170" s="58">
        <f>F157+F168</f>
        <v>14425111</v>
      </c>
      <c r="G170" s="142"/>
      <c r="H170" s="58">
        <f>H157+H168</f>
        <v>84233</v>
      </c>
      <c r="I170" s="56"/>
      <c r="J170" s="58">
        <f>J157+J168</f>
        <v>2063725</v>
      </c>
    </row>
    <row r="171" spans="1:10" ht="20.25" customHeight="1" thickBot="1" x14ac:dyDescent="0.35">
      <c r="A171" s="201" t="s">
        <v>144</v>
      </c>
      <c r="D171" s="61">
        <f>D147+D170</f>
        <v>35690296</v>
      </c>
      <c r="E171" s="142"/>
      <c r="F171" s="61">
        <f>F147+F170</f>
        <v>42736127</v>
      </c>
      <c r="G171" s="142"/>
      <c r="H171" s="224">
        <f>H147+H170</f>
        <v>3350610</v>
      </c>
      <c r="I171" s="142"/>
      <c r="J171" s="224">
        <f>J147+J170</f>
        <v>5869389</v>
      </c>
    </row>
    <row r="172" spans="1:10" ht="5.65" customHeight="1" thickTop="1" x14ac:dyDescent="0.3">
      <c r="A172" s="201"/>
      <c r="D172" s="217"/>
      <c r="E172" s="217"/>
      <c r="F172" s="217"/>
      <c r="G172" s="217"/>
      <c r="H172" s="217"/>
      <c r="I172" s="217"/>
      <c r="J172" s="217"/>
    </row>
    <row r="173" spans="1:10" ht="20.25" customHeight="1" x14ac:dyDescent="0.3">
      <c r="A173" s="201" t="s">
        <v>153</v>
      </c>
      <c r="B173" s="201"/>
      <c r="D173" s="217"/>
      <c r="E173" s="217"/>
      <c r="F173" s="217"/>
      <c r="G173" s="217"/>
      <c r="H173" s="217"/>
      <c r="I173" s="217"/>
      <c r="J173" s="217"/>
    </row>
    <row r="174" spans="1:10" ht="20.25" customHeight="1" x14ac:dyDescent="0.3">
      <c r="A174" s="149" t="s">
        <v>154</v>
      </c>
      <c r="D174" s="69">
        <v>27712065</v>
      </c>
      <c r="E174" s="217"/>
      <c r="F174" s="69">
        <v>29855192</v>
      </c>
      <c r="G174" s="217"/>
      <c r="H174" s="68">
        <v>3350610</v>
      </c>
      <c r="I174" s="217"/>
      <c r="J174" s="68">
        <v>5869389</v>
      </c>
    </row>
    <row r="175" spans="1:10" ht="20.25" customHeight="1" x14ac:dyDescent="0.3">
      <c r="A175" s="149" t="s">
        <v>155</v>
      </c>
      <c r="B175" s="201"/>
      <c r="D175" s="52">
        <v>7978231</v>
      </c>
      <c r="E175" s="217"/>
      <c r="F175" s="52">
        <v>12880935</v>
      </c>
      <c r="G175" s="217"/>
      <c r="H175" s="66">
        <v>0</v>
      </c>
      <c r="I175" s="217"/>
      <c r="J175" s="66">
        <v>0</v>
      </c>
    </row>
    <row r="176" spans="1:10" ht="20.25" customHeight="1" thickBot="1" x14ac:dyDescent="0.35">
      <c r="A176" s="201" t="s">
        <v>144</v>
      </c>
      <c r="D176" s="61">
        <f>SUM(D174:D175)</f>
        <v>35690296</v>
      </c>
      <c r="E176" s="142"/>
      <c r="F176" s="61">
        <f>SUM(F174:F175)</f>
        <v>42736127</v>
      </c>
      <c r="G176" s="142"/>
      <c r="H176" s="61">
        <f>SUM(H174:H175)</f>
        <v>3350610</v>
      </c>
      <c r="I176" s="142"/>
      <c r="J176" s="61">
        <f>SUM(J174:J175)</f>
        <v>5869389</v>
      </c>
    </row>
    <row r="177" spans="1:10" ht="20.25" customHeight="1" thickTop="1" x14ac:dyDescent="0.3">
      <c r="A177" s="201"/>
      <c r="D177" s="142"/>
      <c r="E177" s="142"/>
      <c r="F177" s="142"/>
      <c r="G177" s="142"/>
      <c r="H177" s="142"/>
      <c r="I177" s="142"/>
      <c r="J177" s="142"/>
    </row>
  </sheetData>
  <mergeCells count="33">
    <mergeCell ref="A26:B26"/>
    <mergeCell ref="D5:F5"/>
    <mergeCell ref="H5:J5"/>
    <mergeCell ref="D6:F6"/>
    <mergeCell ref="H6:J6"/>
    <mergeCell ref="D7:F7"/>
    <mergeCell ref="H7:J7"/>
    <mergeCell ref="D8:F8"/>
    <mergeCell ref="H8:J8"/>
    <mergeCell ref="D50:F50"/>
    <mergeCell ref="H50:J50"/>
    <mergeCell ref="D51:F51"/>
    <mergeCell ref="H51:J51"/>
    <mergeCell ref="D52:F52"/>
    <mergeCell ref="H52:J52"/>
    <mergeCell ref="D53:F53"/>
    <mergeCell ref="H53:J53"/>
    <mergeCell ref="D93:F93"/>
    <mergeCell ref="H93:J93"/>
    <mergeCell ref="D94:F94"/>
    <mergeCell ref="H94:J94"/>
    <mergeCell ref="D95:F95"/>
    <mergeCell ref="H95:J95"/>
    <mergeCell ref="D96:F96"/>
    <mergeCell ref="H96:J96"/>
    <mergeCell ref="D144:F144"/>
    <mergeCell ref="H144:J144"/>
    <mergeCell ref="D141:F141"/>
    <mergeCell ref="H141:J141"/>
    <mergeCell ref="D142:F142"/>
    <mergeCell ref="H142:J142"/>
    <mergeCell ref="D143:F143"/>
    <mergeCell ref="H143:J143"/>
  </mergeCells>
  <pageMargins left="0.8" right="0.8" top="0.48" bottom="0.5" header="0.5" footer="0.5"/>
  <pageSetup paperSize="9" scale="76" firstPageNumber="6" fitToHeight="4" orientation="portrait" useFirstPageNumber="1" r:id="rId1"/>
  <headerFooter>
    <oddFooter>&amp;L 
The accompanying notes are an integral part of these financial statements.
&amp;C&amp;P</oddFooter>
  </headerFooter>
  <rowBreaks count="3" manualBreakCount="3">
    <brk id="45" max="16383" man="1"/>
    <brk id="88" max="16383" man="1"/>
    <brk id="136" max="16383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8"/>
  <sheetViews>
    <sheetView view="pageBreakPreview" topLeftCell="B1" zoomScale="70" zoomScaleNormal="70" zoomScaleSheetLayoutView="70" workbookViewId="0">
      <selection activeCell="U34" sqref="U33:U34"/>
    </sheetView>
  </sheetViews>
  <sheetFormatPr defaultColWidth="8.90625" defaultRowHeight="14" x14ac:dyDescent="0.3"/>
  <cols>
    <col min="1" max="1" width="60.26953125" style="133" customWidth="1"/>
    <col min="2" max="2" width="7.453125" style="133" customWidth="1"/>
    <col min="3" max="3" width="14.36328125" style="133" bestFit="1" customWidth="1"/>
    <col min="4" max="4" width="1" style="133" customWidth="1"/>
    <col min="5" max="5" width="15.90625" style="133" bestFit="1" customWidth="1"/>
    <col min="6" max="6" width="1" style="133" customWidth="1"/>
    <col min="7" max="7" width="14.6328125" style="133" bestFit="1" customWidth="1"/>
    <col min="8" max="8" width="1" style="133" customWidth="1"/>
    <col min="9" max="9" width="18.08984375" style="133" bestFit="1" customWidth="1"/>
    <col min="10" max="10" width="1" style="133" customWidth="1"/>
    <col min="11" max="11" width="14.08984375" style="133" bestFit="1" customWidth="1"/>
    <col min="12" max="12" width="1" style="133" customWidth="1"/>
    <col min="13" max="13" width="12.08984375" style="133" bestFit="1" customWidth="1"/>
    <col min="14" max="14" width="1" style="133" customWidth="1"/>
    <col min="15" max="15" width="16.7265625" style="133" bestFit="1" customWidth="1"/>
    <col min="16" max="16" width="1" style="133" customWidth="1"/>
    <col min="17" max="17" width="16.26953125" style="133" bestFit="1" customWidth="1"/>
    <col min="18" max="18" width="1" style="133" customWidth="1"/>
    <col min="19" max="19" width="16.26953125" style="133" bestFit="1" customWidth="1"/>
    <col min="20" max="20" width="1" style="133" customWidth="1"/>
    <col min="21" max="21" width="15.08984375" style="133" bestFit="1" customWidth="1"/>
    <col min="22" max="22" width="1" style="133" customWidth="1"/>
    <col min="23" max="23" width="15.453125" style="133" bestFit="1" customWidth="1"/>
    <col min="24" max="24" width="1" style="133" customWidth="1"/>
    <col min="25" max="25" width="16.26953125" style="133" customWidth="1"/>
    <col min="26" max="26" width="1" style="133" customWidth="1"/>
    <col min="27" max="27" width="18.08984375" style="133" bestFit="1" customWidth="1"/>
    <col min="28" max="28" width="1" style="133" customWidth="1"/>
    <col min="29" max="29" width="17.08984375" style="133" bestFit="1" customWidth="1"/>
    <col min="30" max="30" width="1" style="133" customWidth="1"/>
    <col min="31" max="31" width="15.7265625" style="133" bestFit="1" customWidth="1"/>
    <col min="32" max="32" width="1" style="133" customWidth="1"/>
    <col min="33" max="33" width="18.90625" style="133" bestFit="1" customWidth="1"/>
    <col min="34" max="34" width="1" style="133" customWidth="1"/>
    <col min="35" max="35" width="16.26953125" style="133" bestFit="1" customWidth="1"/>
    <col min="36" max="36" width="1" style="133" customWidth="1"/>
    <col min="37" max="37" width="24.6328125" style="133" bestFit="1" customWidth="1"/>
    <col min="38" max="16384" width="8.90625" style="133"/>
  </cols>
  <sheetData>
    <row r="1" spans="1:37" ht="17.5" x14ac:dyDescent="0.3">
      <c r="A1" s="242" t="s">
        <v>156</v>
      </c>
      <c r="B1" s="243"/>
      <c r="C1" s="244"/>
      <c r="D1" s="244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</row>
    <row r="2" spans="1:37" ht="17.5" x14ac:dyDescent="0.3">
      <c r="A2" s="242" t="s">
        <v>157</v>
      </c>
      <c r="B2" s="243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</row>
    <row r="3" spans="1:37" ht="15.5" x14ac:dyDescent="0.3">
      <c r="A3" s="246" t="s">
        <v>158</v>
      </c>
      <c r="B3" s="247"/>
      <c r="C3" s="248"/>
      <c r="D3" s="248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8"/>
      <c r="P3" s="248"/>
      <c r="Q3" s="245"/>
      <c r="R3" s="245"/>
      <c r="S3" s="248"/>
      <c r="T3" s="245"/>
      <c r="U3" s="245"/>
      <c r="V3" s="245"/>
      <c r="W3" s="248"/>
      <c r="X3" s="248"/>
      <c r="Y3" s="248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</row>
    <row r="4" spans="1:37" ht="15.5" x14ac:dyDescent="0.3">
      <c r="A4" s="248"/>
      <c r="B4" s="249"/>
      <c r="C4" s="245"/>
      <c r="D4" s="245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45"/>
      <c r="Q4" s="245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171" t="s">
        <v>3</v>
      </c>
    </row>
    <row r="5" spans="1:37" x14ac:dyDescent="0.3">
      <c r="A5" s="152"/>
      <c r="B5" s="249"/>
      <c r="C5" s="275" t="s">
        <v>159</v>
      </c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  <c r="AB5" s="275"/>
      <c r="AC5" s="275"/>
      <c r="AD5" s="275"/>
      <c r="AE5" s="275"/>
      <c r="AF5" s="275"/>
      <c r="AG5" s="275"/>
      <c r="AH5" s="275"/>
      <c r="AI5" s="275"/>
      <c r="AJ5" s="275"/>
      <c r="AK5" s="275"/>
    </row>
    <row r="6" spans="1:37" x14ac:dyDescent="0.3">
      <c r="A6" s="152"/>
      <c r="B6" s="250"/>
      <c r="C6" s="227"/>
      <c r="D6" s="227"/>
      <c r="E6" s="227"/>
      <c r="F6" s="227"/>
      <c r="G6" s="227"/>
      <c r="H6" s="227"/>
      <c r="I6" s="251"/>
      <c r="J6" s="227"/>
      <c r="K6" s="227"/>
      <c r="L6" s="227"/>
      <c r="M6" s="227"/>
      <c r="N6" s="227"/>
      <c r="O6" s="227"/>
      <c r="P6" s="227"/>
      <c r="Q6" s="227"/>
      <c r="R6" s="227"/>
      <c r="S6" s="276" t="s">
        <v>160</v>
      </c>
      <c r="T6" s="277"/>
      <c r="U6" s="277"/>
      <c r="V6" s="277"/>
      <c r="W6" s="277"/>
      <c r="X6" s="277"/>
      <c r="Y6" s="277"/>
      <c r="Z6" s="277"/>
      <c r="AA6" s="277"/>
      <c r="AB6" s="227"/>
      <c r="AC6" s="227"/>
      <c r="AD6" s="227"/>
      <c r="AE6" s="227"/>
      <c r="AF6" s="227"/>
      <c r="AG6" s="227"/>
      <c r="AH6" s="227"/>
      <c r="AI6" s="227"/>
      <c r="AJ6" s="227"/>
      <c r="AK6" s="227"/>
    </row>
    <row r="7" spans="1:37" x14ac:dyDescent="0.3">
      <c r="A7" s="152"/>
      <c r="B7" s="250"/>
      <c r="C7" s="227"/>
      <c r="D7" s="227"/>
      <c r="E7" s="227"/>
      <c r="F7" s="227"/>
      <c r="G7" s="227"/>
      <c r="H7" s="227"/>
      <c r="I7" s="251"/>
      <c r="J7" s="227"/>
      <c r="K7" s="227"/>
      <c r="L7" s="227"/>
      <c r="M7" s="227"/>
      <c r="N7" s="227"/>
      <c r="O7" s="227"/>
      <c r="P7" s="227"/>
      <c r="Q7" s="227"/>
      <c r="R7" s="227"/>
      <c r="S7" s="251"/>
      <c r="T7" s="252"/>
      <c r="U7" s="252"/>
      <c r="V7" s="252"/>
      <c r="W7" s="251" t="s">
        <v>161</v>
      </c>
      <c r="X7" s="252"/>
      <c r="Y7" s="252"/>
      <c r="Z7" s="252"/>
      <c r="AA7" s="252"/>
      <c r="AB7" s="227"/>
      <c r="AC7" s="227"/>
      <c r="AD7" s="227"/>
      <c r="AE7" s="227"/>
      <c r="AF7" s="227"/>
      <c r="AG7" s="227"/>
      <c r="AH7" s="227"/>
      <c r="AI7" s="227"/>
      <c r="AJ7" s="227"/>
      <c r="AK7" s="227"/>
    </row>
    <row r="8" spans="1:37" x14ac:dyDescent="0.3">
      <c r="A8" s="152"/>
      <c r="B8" s="250"/>
      <c r="C8" s="227"/>
      <c r="D8" s="227"/>
      <c r="E8" s="227"/>
      <c r="F8" s="227"/>
      <c r="G8" s="227"/>
      <c r="H8" s="227"/>
      <c r="I8" s="251"/>
      <c r="J8" s="227"/>
      <c r="K8" s="227"/>
      <c r="L8" s="227"/>
      <c r="M8" s="227"/>
      <c r="N8" s="227"/>
      <c r="O8" s="227"/>
      <c r="P8" s="227"/>
      <c r="Q8" s="227"/>
      <c r="R8" s="227"/>
      <c r="S8" s="251"/>
      <c r="T8" s="252"/>
      <c r="U8" s="252"/>
      <c r="V8" s="252"/>
      <c r="W8" s="251" t="s">
        <v>162</v>
      </c>
      <c r="X8" s="252"/>
      <c r="Y8" s="252"/>
      <c r="Z8" s="252"/>
      <c r="AA8" s="252"/>
      <c r="AB8" s="227"/>
      <c r="AC8" s="227"/>
      <c r="AD8" s="227"/>
      <c r="AE8" s="227"/>
      <c r="AF8" s="227"/>
      <c r="AG8" s="227"/>
      <c r="AH8" s="227"/>
      <c r="AI8" s="227"/>
      <c r="AJ8" s="227"/>
      <c r="AK8" s="227"/>
    </row>
    <row r="9" spans="1:37" x14ac:dyDescent="0.3">
      <c r="A9" s="152"/>
      <c r="B9" s="250"/>
      <c r="C9" s="227"/>
      <c r="D9" s="227"/>
      <c r="E9" s="227"/>
      <c r="F9" s="227"/>
      <c r="G9" s="227"/>
      <c r="H9" s="227"/>
      <c r="I9" s="251" t="s">
        <v>163</v>
      </c>
      <c r="J9" s="227"/>
      <c r="K9" s="227"/>
      <c r="L9" s="227"/>
      <c r="M9" s="227"/>
      <c r="N9" s="227"/>
      <c r="O9" s="227"/>
      <c r="P9" s="227"/>
      <c r="Q9" s="227"/>
      <c r="R9" s="227"/>
      <c r="S9" s="251"/>
      <c r="T9" s="252"/>
      <c r="W9" s="251" t="s">
        <v>164</v>
      </c>
      <c r="X9" s="252"/>
      <c r="Y9" s="252"/>
      <c r="Z9" s="252"/>
      <c r="AA9" s="252"/>
      <c r="AB9" s="227"/>
      <c r="AC9" s="227"/>
      <c r="AD9" s="227"/>
      <c r="AE9" s="227"/>
      <c r="AF9" s="227"/>
      <c r="AG9" s="227"/>
      <c r="AH9" s="227"/>
      <c r="AI9" s="227"/>
      <c r="AJ9" s="227"/>
      <c r="AK9" s="227"/>
    </row>
    <row r="10" spans="1:37" x14ac:dyDescent="0.3">
      <c r="A10" s="152"/>
      <c r="B10" s="250"/>
      <c r="C10" s="152"/>
      <c r="D10" s="152"/>
      <c r="E10" s="252"/>
      <c r="F10" s="252"/>
      <c r="G10" s="252"/>
      <c r="H10" s="252"/>
      <c r="I10" s="251" t="s">
        <v>165</v>
      </c>
      <c r="J10" s="252"/>
      <c r="K10" s="251"/>
      <c r="L10" s="252"/>
      <c r="M10" s="252"/>
      <c r="N10" s="252"/>
      <c r="O10" s="152"/>
      <c r="P10" s="152"/>
      <c r="Q10" s="152"/>
      <c r="R10" s="252"/>
      <c r="S10" s="251"/>
      <c r="T10" s="152"/>
      <c r="U10" s="251"/>
      <c r="V10" s="251"/>
      <c r="W10" s="251" t="s">
        <v>166</v>
      </c>
      <c r="X10" s="251"/>
      <c r="Y10" s="251" t="s">
        <v>167</v>
      </c>
      <c r="Z10" s="252"/>
      <c r="AA10" s="252" t="s">
        <v>168</v>
      </c>
      <c r="AB10" s="152"/>
      <c r="AC10" s="253"/>
      <c r="AD10" s="152"/>
      <c r="AE10" s="251"/>
      <c r="AF10" s="152"/>
      <c r="AG10" s="253" t="s">
        <v>169</v>
      </c>
      <c r="AH10" s="252"/>
      <c r="AI10" s="252"/>
      <c r="AJ10" s="252"/>
      <c r="AK10" s="152"/>
    </row>
    <row r="11" spans="1:37" x14ac:dyDescent="0.3">
      <c r="A11" s="152"/>
      <c r="B11" s="135"/>
      <c r="C11" s="252" t="s">
        <v>170</v>
      </c>
      <c r="D11" s="252"/>
      <c r="E11" s="251" t="s">
        <v>171</v>
      </c>
      <c r="F11" s="252"/>
      <c r="G11" s="152"/>
      <c r="H11" s="252"/>
      <c r="I11" s="251" t="s">
        <v>172</v>
      </c>
      <c r="J11" s="252"/>
      <c r="K11" s="251" t="s">
        <v>173</v>
      </c>
      <c r="L11" s="252"/>
      <c r="M11" s="152"/>
      <c r="N11" s="252"/>
      <c r="O11" s="252" t="s">
        <v>174</v>
      </c>
      <c r="P11" s="152"/>
      <c r="Q11" s="252"/>
      <c r="R11" s="252"/>
      <c r="S11" s="251" t="s">
        <v>175</v>
      </c>
      <c r="T11" s="252"/>
      <c r="U11" s="251" t="s">
        <v>176</v>
      </c>
      <c r="V11" s="251"/>
      <c r="W11" s="251" t="s">
        <v>177</v>
      </c>
      <c r="X11" s="251"/>
      <c r="Y11" s="251" t="s">
        <v>178</v>
      </c>
      <c r="Z11" s="252"/>
      <c r="AA11" s="251" t="s">
        <v>179</v>
      </c>
      <c r="AB11" s="152"/>
      <c r="AC11" s="253"/>
      <c r="AD11" s="152"/>
      <c r="AE11" s="251" t="s">
        <v>180</v>
      </c>
      <c r="AF11" s="152"/>
      <c r="AG11" s="253" t="s">
        <v>181</v>
      </c>
      <c r="AH11" s="252"/>
      <c r="AI11" s="251" t="s">
        <v>182</v>
      </c>
      <c r="AJ11" s="252"/>
      <c r="AK11" s="252" t="s">
        <v>183</v>
      </c>
    </row>
    <row r="12" spans="1:37" x14ac:dyDescent="0.3">
      <c r="A12" s="152"/>
      <c r="B12" s="135"/>
      <c r="C12" s="251" t="s">
        <v>184</v>
      </c>
      <c r="D12" s="252"/>
      <c r="E12" s="252" t="s">
        <v>185</v>
      </c>
      <c r="F12" s="252"/>
      <c r="G12" s="251" t="s">
        <v>186</v>
      </c>
      <c r="H12" s="252"/>
      <c r="I12" s="251" t="s">
        <v>187</v>
      </c>
      <c r="J12" s="252"/>
      <c r="K12" s="251" t="s">
        <v>188</v>
      </c>
      <c r="L12" s="252"/>
      <c r="M12" s="252" t="s">
        <v>189</v>
      </c>
      <c r="N12" s="252"/>
      <c r="O12" s="252" t="s">
        <v>190</v>
      </c>
      <c r="P12" s="152"/>
      <c r="Q12" s="252" t="s">
        <v>191</v>
      </c>
      <c r="R12" s="252"/>
      <c r="S12" s="251" t="s">
        <v>192</v>
      </c>
      <c r="T12" s="252"/>
      <c r="U12" s="251" t="s">
        <v>193</v>
      </c>
      <c r="V12" s="251"/>
      <c r="W12" s="251" t="s">
        <v>194</v>
      </c>
      <c r="X12" s="251"/>
      <c r="Y12" s="251" t="s">
        <v>195</v>
      </c>
      <c r="Z12" s="252"/>
      <c r="AA12" s="252" t="s">
        <v>196</v>
      </c>
      <c r="AB12" s="252"/>
      <c r="AC12" s="251"/>
      <c r="AD12" s="252"/>
      <c r="AE12" s="251" t="s">
        <v>197</v>
      </c>
      <c r="AF12" s="252"/>
      <c r="AG12" s="251" t="s">
        <v>198</v>
      </c>
      <c r="AH12" s="252"/>
      <c r="AI12" s="252" t="s">
        <v>199</v>
      </c>
      <c r="AJ12" s="252"/>
      <c r="AK12" s="251" t="s">
        <v>200</v>
      </c>
    </row>
    <row r="13" spans="1:37" x14ac:dyDescent="0.3">
      <c r="A13" s="152"/>
      <c r="B13" s="135" t="s">
        <v>10</v>
      </c>
      <c r="C13" s="254" t="s">
        <v>201</v>
      </c>
      <c r="D13" s="252"/>
      <c r="E13" s="254" t="s">
        <v>202</v>
      </c>
      <c r="F13" s="252"/>
      <c r="G13" s="255" t="s">
        <v>203</v>
      </c>
      <c r="H13" s="252"/>
      <c r="I13" s="255" t="s">
        <v>204</v>
      </c>
      <c r="J13" s="252"/>
      <c r="K13" s="255" t="s">
        <v>205</v>
      </c>
      <c r="L13" s="252"/>
      <c r="M13" s="254" t="s">
        <v>206</v>
      </c>
      <c r="N13" s="252"/>
      <c r="O13" s="254" t="s">
        <v>207</v>
      </c>
      <c r="P13" s="152"/>
      <c r="Q13" s="254" t="s">
        <v>202</v>
      </c>
      <c r="R13" s="252"/>
      <c r="S13" s="255" t="s">
        <v>208</v>
      </c>
      <c r="T13" s="252"/>
      <c r="U13" s="254" t="s">
        <v>209</v>
      </c>
      <c r="V13" s="252"/>
      <c r="W13" s="255" t="s">
        <v>210</v>
      </c>
      <c r="X13" s="251"/>
      <c r="Y13" s="255" t="s">
        <v>211</v>
      </c>
      <c r="Z13" s="252"/>
      <c r="AA13" s="255" t="s">
        <v>212</v>
      </c>
      <c r="AB13" s="252"/>
      <c r="AC13" s="255" t="s">
        <v>88</v>
      </c>
      <c r="AD13" s="252"/>
      <c r="AE13" s="255" t="s">
        <v>213</v>
      </c>
      <c r="AF13" s="252"/>
      <c r="AG13" s="255" t="s">
        <v>214</v>
      </c>
      <c r="AH13" s="152"/>
      <c r="AI13" s="254" t="s">
        <v>215</v>
      </c>
      <c r="AJ13" s="152"/>
      <c r="AK13" s="254" t="s">
        <v>212</v>
      </c>
    </row>
    <row r="14" spans="1:37" x14ac:dyDescent="0.3">
      <c r="B14" s="211"/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5"/>
      <c r="R14" s="135"/>
      <c r="S14" s="135"/>
      <c r="T14" s="135"/>
      <c r="U14" s="135"/>
      <c r="V14" s="135"/>
      <c r="W14" s="135"/>
      <c r="X14" s="135"/>
      <c r="Y14" s="135"/>
      <c r="Z14" s="135"/>
      <c r="AA14" s="135"/>
      <c r="AB14" s="135"/>
      <c r="AC14" s="135"/>
      <c r="AD14" s="135"/>
      <c r="AE14" s="135"/>
      <c r="AF14" s="135"/>
      <c r="AG14" s="135"/>
      <c r="AH14" s="135"/>
      <c r="AI14" s="135"/>
      <c r="AJ14" s="135"/>
      <c r="AK14" s="135"/>
    </row>
    <row r="15" spans="1:37" ht="18" customHeight="1" x14ac:dyDescent="0.3">
      <c r="A15" s="210" t="s">
        <v>371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  <c r="AE15" s="135"/>
      <c r="AF15" s="135"/>
      <c r="AG15" s="135"/>
      <c r="AH15" s="135"/>
      <c r="AI15" s="135"/>
      <c r="AJ15" s="152"/>
      <c r="AK15" s="152"/>
    </row>
    <row r="16" spans="1:37" ht="18" customHeight="1" x14ac:dyDescent="0.3">
      <c r="A16" s="210" t="s">
        <v>216</v>
      </c>
      <c r="B16" s="135"/>
      <c r="C16" s="143">
        <v>8611242</v>
      </c>
      <c r="D16" s="143"/>
      <c r="E16" s="143">
        <v>57298909</v>
      </c>
      <c r="F16" s="143"/>
      <c r="G16" s="143">
        <v>3470021</v>
      </c>
      <c r="H16" s="143"/>
      <c r="I16" s="143">
        <v>4072786</v>
      </c>
      <c r="J16" s="143"/>
      <c r="K16" s="143">
        <v>-5159</v>
      </c>
      <c r="L16" s="143"/>
      <c r="M16" s="143">
        <v>929166</v>
      </c>
      <c r="N16" s="143"/>
      <c r="O16" s="143">
        <v>101404195</v>
      </c>
      <c r="P16" s="143"/>
      <c r="Q16" s="143">
        <v>-2909249</v>
      </c>
      <c r="R16" s="143"/>
      <c r="S16" s="143">
        <v>13977518</v>
      </c>
      <c r="T16" s="143"/>
      <c r="U16" s="143">
        <v>-611448</v>
      </c>
      <c r="V16" s="143"/>
      <c r="W16" s="143">
        <v>3124579</v>
      </c>
      <c r="X16" s="143"/>
      <c r="Y16" s="143">
        <v>-31797899</v>
      </c>
      <c r="Z16" s="143"/>
      <c r="AA16" s="143">
        <v>-15307250</v>
      </c>
      <c r="AB16" s="143"/>
      <c r="AC16" s="143">
        <v>157564661</v>
      </c>
      <c r="AD16" s="143"/>
      <c r="AE16" s="143">
        <v>15000000</v>
      </c>
      <c r="AF16" s="143"/>
      <c r="AG16" s="143">
        <v>172564661</v>
      </c>
      <c r="AH16" s="143"/>
      <c r="AI16" s="143">
        <v>50112158</v>
      </c>
      <c r="AJ16" s="143"/>
      <c r="AK16" s="143">
        <v>222676819</v>
      </c>
    </row>
    <row r="17" spans="1:37" ht="18" customHeight="1" x14ac:dyDescent="0.3">
      <c r="A17" s="210" t="s">
        <v>217</v>
      </c>
      <c r="B17" s="135"/>
      <c r="C17" s="138"/>
      <c r="D17" s="146"/>
      <c r="E17" s="256"/>
      <c r="F17" s="146"/>
      <c r="G17" s="147"/>
      <c r="H17" s="146"/>
      <c r="I17" s="146"/>
      <c r="J17" s="146"/>
      <c r="K17" s="146"/>
      <c r="L17" s="146"/>
      <c r="M17" s="256"/>
      <c r="N17" s="146"/>
      <c r="O17" s="256"/>
      <c r="P17" s="146"/>
      <c r="Q17" s="256"/>
      <c r="R17" s="146"/>
      <c r="S17" s="142"/>
      <c r="T17" s="146"/>
      <c r="U17" s="146"/>
      <c r="V17" s="146"/>
      <c r="W17" s="256"/>
      <c r="X17" s="256"/>
      <c r="Y17" s="256"/>
      <c r="Z17" s="146"/>
      <c r="AA17" s="142"/>
      <c r="AB17" s="146"/>
      <c r="AC17" s="142"/>
      <c r="AD17" s="146"/>
      <c r="AE17" s="142"/>
      <c r="AF17" s="146"/>
      <c r="AG17" s="142"/>
      <c r="AH17" s="146"/>
      <c r="AI17" s="142"/>
      <c r="AJ17" s="146"/>
      <c r="AK17" s="142"/>
    </row>
    <row r="18" spans="1:37" ht="18" customHeight="1" x14ac:dyDescent="0.3">
      <c r="A18" s="257" t="s">
        <v>218</v>
      </c>
      <c r="B18" s="211"/>
      <c r="C18" s="258"/>
      <c r="D18" s="139"/>
      <c r="E18" s="258"/>
      <c r="F18" s="139"/>
      <c r="G18" s="136"/>
      <c r="H18" s="139"/>
      <c r="I18" s="139"/>
      <c r="J18" s="139"/>
      <c r="K18" s="139"/>
      <c r="L18" s="139"/>
      <c r="M18" s="258"/>
      <c r="N18" s="139"/>
      <c r="O18" s="258"/>
      <c r="P18" s="139"/>
      <c r="Q18" s="258"/>
      <c r="R18" s="139"/>
      <c r="S18" s="140"/>
      <c r="T18" s="139"/>
      <c r="U18" s="139"/>
      <c r="V18" s="139"/>
      <c r="W18" s="258"/>
      <c r="X18" s="258"/>
      <c r="Y18" s="258"/>
      <c r="Z18" s="139"/>
      <c r="AA18" s="140"/>
      <c r="AB18" s="139"/>
      <c r="AC18" s="140"/>
      <c r="AD18" s="139"/>
      <c r="AE18" s="140"/>
      <c r="AF18" s="139"/>
      <c r="AG18" s="140"/>
      <c r="AH18" s="139"/>
      <c r="AI18" s="140"/>
      <c r="AJ18" s="139"/>
      <c r="AK18" s="140"/>
    </row>
    <row r="19" spans="1:37" ht="18" customHeight="1" x14ac:dyDescent="0.3">
      <c r="A19" s="133" t="s">
        <v>219</v>
      </c>
      <c r="B19" s="135"/>
      <c r="C19" s="259">
        <v>0</v>
      </c>
      <c r="D19" s="259"/>
      <c r="E19" s="259">
        <v>0</v>
      </c>
      <c r="F19" s="259"/>
      <c r="G19" s="259">
        <v>0</v>
      </c>
      <c r="H19" s="259"/>
      <c r="I19" s="259">
        <v>0</v>
      </c>
      <c r="J19" s="259"/>
      <c r="K19" s="259">
        <v>0</v>
      </c>
      <c r="L19" s="259"/>
      <c r="M19" s="259">
        <v>0</v>
      </c>
      <c r="N19" s="259"/>
      <c r="O19" s="259">
        <v>-6502850</v>
      </c>
      <c r="P19" s="259"/>
      <c r="Q19" s="259">
        <v>0</v>
      </c>
      <c r="R19" s="259"/>
      <c r="S19" s="259">
        <v>0</v>
      </c>
      <c r="T19" s="259"/>
      <c r="U19" s="259">
        <v>0</v>
      </c>
      <c r="V19" s="259"/>
      <c r="W19" s="259">
        <v>0</v>
      </c>
      <c r="X19" s="259"/>
      <c r="Y19" s="259">
        <v>0</v>
      </c>
      <c r="Z19" s="259"/>
      <c r="AA19" s="259">
        <f>SUM(S19:Y19)</f>
        <v>0</v>
      </c>
      <c r="AB19" s="259"/>
      <c r="AC19" s="259">
        <f>SUM(C19:Q19,AA19)</f>
        <v>-6502850</v>
      </c>
      <c r="AD19" s="259"/>
      <c r="AE19" s="259">
        <v>0</v>
      </c>
      <c r="AF19" s="259"/>
      <c r="AG19" s="260">
        <f>SUM(AC19:AF19)</f>
        <v>-6502850</v>
      </c>
      <c r="AH19" s="259"/>
      <c r="AI19" s="259">
        <v>-3570280</v>
      </c>
      <c r="AJ19" s="259"/>
      <c r="AK19" s="259">
        <f>SUM(AG19:AI19)</f>
        <v>-10073130</v>
      </c>
    </row>
    <row r="20" spans="1:37" ht="18" customHeight="1" x14ac:dyDescent="0.3">
      <c r="A20" s="133" t="s">
        <v>220</v>
      </c>
      <c r="B20" s="135">
        <v>8</v>
      </c>
      <c r="C20" s="261">
        <v>0</v>
      </c>
      <c r="D20" s="259"/>
      <c r="E20" s="261">
        <v>0</v>
      </c>
      <c r="F20" s="259"/>
      <c r="G20" s="261">
        <v>0</v>
      </c>
      <c r="H20" s="259"/>
      <c r="I20" s="261">
        <v>0</v>
      </c>
      <c r="J20" s="259"/>
      <c r="K20" s="261">
        <v>0</v>
      </c>
      <c r="L20" s="259"/>
      <c r="M20" s="261">
        <v>0</v>
      </c>
      <c r="N20" s="259"/>
      <c r="O20" s="259">
        <v>0</v>
      </c>
      <c r="P20" s="259"/>
      <c r="Q20" s="259">
        <v>-6088210</v>
      </c>
      <c r="R20" s="259"/>
      <c r="S20" s="261">
        <v>0</v>
      </c>
      <c r="T20" s="259"/>
      <c r="U20" s="261">
        <v>0</v>
      </c>
      <c r="V20" s="261"/>
      <c r="W20" s="261">
        <v>0</v>
      </c>
      <c r="X20" s="259"/>
      <c r="Y20" s="261">
        <v>0</v>
      </c>
      <c r="Z20" s="259"/>
      <c r="AA20" s="259">
        <f>SUM(S20:Y20)</f>
        <v>0</v>
      </c>
      <c r="AB20" s="259"/>
      <c r="AC20" s="259">
        <f>SUM(C20:Q20,AA20)</f>
        <v>-6088210</v>
      </c>
      <c r="AD20" s="259"/>
      <c r="AE20" s="261">
        <v>0</v>
      </c>
      <c r="AF20" s="259"/>
      <c r="AG20" s="260">
        <f>SUM(AC20:AF20)</f>
        <v>-6088210</v>
      </c>
      <c r="AH20" s="259"/>
      <c r="AI20" s="261">
        <v>0</v>
      </c>
      <c r="AJ20" s="259"/>
      <c r="AK20" s="259">
        <f>SUM(AG20:AI20)</f>
        <v>-6088210</v>
      </c>
    </row>
    <row r="21" spans="1:37" ht="18" customHeight="1" x14ac:dyDescent="0.3">
      <c r="A21" s="257" t="s">
        <v>221</v>
      </c>
      <c r="B21" s="135"/>
      <c r="C21" s="141">
        <f>SUM(C19:C20)</f>
        <v>0</v>
      </c>
      <c r="D21" s="142"/>
      <c r="E21" s="141">
        <f>SUM(E19:E20)</f>
        <v>0</v>
      </c>
      <c r="F21" s="142"/>
      <c r="G21" s="141">
        <f>SUM(G19:G20)</f>
        <v>0</v>
      </c>
      <c r="H21" s="142"/>
      <c r="I21" s="141">
        <f>SUM(I19:I20)</f>
        <v>0</v>
      </c>
      <c r="J21" s="142"/>
      <c r="K21" s="141">
        <f>SUM(K19:K20)</f>
        <v>0</v>
      </c>
      <c r="L21" s="142"/>
      <c r="M21" s="141">
        <f>SUM(M19:M20)</f>
        <v>0</v>
      </c>
      <c r="N21" s="142"/>
      <c r="O21" s="141">
        <f>SUM(O19:O20)</f>
        <v>-6502850</v>
      </c>
      <c r="P21" s="142"/>
      <c r="Q21" s="141">
        <f>SUM(Q19:Q20)</f>
        <v>-6088210</v>
      </c>
      <c r="R21" s="142"/>
      <c r="S21" s="141">
        <f>SUM(S19:S20)</f>
        <v>0</v>
      </c>
      <c r="T21" s="142"/>
      <c r="U21" s="141">
        <f>SUM(U19:U20)</f>
        <v>0</v>
      </c>
      <c r="V21" s="143"/>
      <c r="W21" s="141">
        <f>SUM(W19:W20)</f>
        <v>0</v>
      </c>
      <c r="X21" s="143"/>
      <c r="Y21" s="141">
        <f>SUM(Y19:Y20)</f>
        <v>0</v>
      </c>
      <c r="Z21" s="142"/>
      <c r="AA21" s="141">
        <f>SUM(AA19:AA20)</f>
        <v>0</v>
      </c>
      <c r="AB21" s="142"/>
      <c r="AC21" s="141">
        <f>SUM(AC19:AC20)</f>
        <v>-12591060</v>
      </c>
      <c r="AD21" s="142"/>
      <c r="AE21" s="141">
        <f>SUM(AE19:AE20)</f>
        <v>0</v>
      </c>
      <c r="AF21" s="142"/>
      <c r="AG21" s="141">
        <f>SUM(AG19:AG20)</f>
        <v>-12591060</v>
      </c>
      <c r="AH21" s="142"/>
      <c r="AI21" s="141">
        <f>SUM(AI19:AI20)</f>
        <v>-3570280</v>
      </c>
      <c r="AJ21" s="142"/>
      <c r="AK21" s="141">
        <f>SUM(AK19:AK20)</f>
        <v>-16161340</v>
      </c>
    </row>
    <row r="22" spans="1:37" ht="18" customHeight="1" x14ac:dyDescent="0.3">
      <c r="A22" s="257" t="s">
        <v>222</v>
      </c>
      <c r="B22" s="135"/>
      <c r="C22" s="114"/>
      <c r="D22" s="142"/>
      <c r="E22" s="114"/>
      <c r="F22" s="142"/>
      <c r="G22" s="147"/>
      <c r="H22" s="142"/>
      <c r="I22" s="142"/>
      <c r="J22" s="142"/>
      <c r="K22" s="142"/>
      <c r="L22" s="142"/>
      <c r="M22" s="114"/>
      <c r="N22" s="142"/>
      <c r="O22" s="114"/>
      <c r="P22" s="142"/>
      <c r="Q22" s="114"/>
      <c r="R22" s="142"/>
      <c r="S22" s="114"/>
      <c r="T22" s="142"/>
      <c r="U22" s="142"/>
      <c r="V22" s="142"/>
      <c r="W22" s="114"/>
      <c r="X22" s="114"/>
      <c r="Y22" s="114"/>
      <c r="Z22" s="142"/>
      <c r="AA22" s="114"/>
      <c r="AB22" s="142"/>
      <c r="AC22" s="114"/>
      <c r="AD22" s="142"/>
      <c r="AE22" s="114"/>
      <c r="AF22" s="142"/>
      <c r="AG22" s="114"/>
      <c r="AH22" s="142"/>
      <c r="AI22" s="142"/>
      <c r="AJ22" s="142"/>
      <c r="AK22" s="142"/>
    </row>
    <row r="23" spans="1:37" ht="18" customHeight="1" x14ac:dyDescent="0.3">
      <c r="A23" s="257" t="s">
        <v>223</v>
      </c>
      <c r="B23" s="135"/>
      <c r="C23" s="114"/>
      <c r="D23" s="142"/>
      <c r="E23" s="114"/>
      <c r="F23" s="142"/>
      <c r="G23" s="147"/>
      <c r="H23" s="142"/>
      <c r="I23" s="142"/>
      <c r="J23" s="142"/>
      <c r="K23" s="142"/>
      <c r="L23" s="142"/>
      <c r="M23" s="114"/>
      <c r="N23" s="142"/>
      <c r="O23" s="114"/>
      <c r="P23" s="142"/>
      <c r="Q23" s="114"/>
      <c r="R23" s="142"/>
      <c r="S23" s="114"/>
      <c r="T23" s="142"/>
      <c r="U23" s="142"/>
      <c r="V23" s="142"/>
      <c r="W23" s="114"/>
      <c r="X23" s="114"/>
      <c r="Y23" s="114"/>
      <c r="Z23" s="142"/>
      <c r="AA23" s="114"/>
      <c r="AB23" s="142"/>
      <c r="AC23" s="114"/>
      <c r="AD23" s="142"/>
      <c r="AE23" s="114"/>
      <c r="AF23" s="142"/>
      <c r="AG23" s="114"/>
      <c r="AH23" s="142"/>
      <c r="AI23" s="142"/>
      <c r="AJ23" s="142"/>
      <c r="AK23" s="142"/>
    </row>
    <row r="24" spans="1:37" ht="18" customHeight="1" x14ac:dyDescent="0.3">
      <c r="A24" s="133" t="s">
        <v>224</v>
      </c>
      <c r="B24" s="135"/>
      <c r="C24" s="114"/>
      <c r="D24" s="142"/>
      <c r="E24" s="114"/>
      <c r="F24" s="142"/>
      <c r="G24" s="147"/>
      <c r="H24" s="142"/>
      <c r="I24" s="142"/>
      <c r="J24" s="142"/>
      <c r="K24" s="142"/>
      <c r="L24" s="142"/>
      <c r="M24" s="114"/>
      <c r="N24" s="142"/>
      <c r="O24" s="114"/>
      <c r="P24" s="142"/>
      <c r="Q24" s="114"/>
      <c r="R24" s="142"/>
      <c r="S24" s="114"/>
      <c r="T24" s="142"/>
      <c r="U24" s="142"/>
      <c r="V24" s="142"/>
      <c r="W24" s="114"/>
      <c r="X24" s="114"/>
      <c r="Y24" s="114"/>
      <c r="Z24" s="142"/>
      <c r="AA24" s="114"/>
      <c r="AB24" s="142"/>
      <c r="AC24" s="114"/>
      <c r="AD24" s="142"/>
      <c r="AE24" s="114"/>
      <c r="AF24" s="142"/>
      <c r="AG24" s="114"/>
      <c r="AH24" s="142"/>
      <c r="AI24" s="142"/>
      <c r="AJ24" s="142"/>
      <c r="AK24" s="142"/>
    </row>
    <row r="25" spans="1:37" ht="18" customHeight="1" x14ac:dyDescent="0.3">
      <c r="A25" s="133" t="s">
        <v>225</v>
      </c>
      <c r="B25" s="135"/>
      <c r="C25" s="259">
        <v>0</v>
      </c>
      <c r="D25" s="259"/>
      <c r="E25" s="259">
        <v>0</v>
      </c>
      <c r="F25" s="259"/>
      <c r="G25" s="259">
        <v>0</v>
      </c>
      <c r="H25" s="259"/>
      <c r="I25" s="259">
        <v>-266854</v>
      </c>
      <c r="J25" s="259"/>
      <c r="K25" s="259">
        <v>0</v>
      </c>
      <c r="L25" s="259"/>
      <c r="M25" s="259">
        <v>0</v>
      </c>
      <c r="N25" s="259"/>
      <c r="O25" s="259">
        <v>0</v>
      </c>
      <c r="P25" s="259"/>
      <c r="Q25" s="259">
        <v>0</v>
      </c>
      <c r="R25" s="259"/>
      <c r="S25" s="259">
        <v>0</v>
      </c>
      <c r="T25" s="259"/>
      <c r="U25" s="259">
        <v>0</v>
      </c>
      <c r="V25" s="259"/>
      <c r="W25" s="259">
        <v>0</v>
      </c>
      <c r="X25" s="259"/>
      <c r="Y25" s="259">
        <v>1737</v>
      </c>
      <c r="Z25" s="259"/>
      <c r="AA25" s="259">
        <f>SUM(S25:Y25)</f>
        <v>1737</v>
      </c>
      <c r="AB25" s="259"/>
      <c r="AC25" s="259">
        <f>SUM(C25:Q25,AA25)</f>
        <v>-265117</v>
      </c>
      <c r="AD25" s="259"/>
      <c r="AE25" s="259">
        <v>0</v>
      </c>
      <c r="AF25" s="259"/>
      <c r="AG25" s="260">
        <f>SUM(AC25:AF25)</f>
        <v>-265117</v>
      </c>
      <c r="AH25" s="259"/>
      <c r="AI25" s="259">
        <v>288520</v>
      </c>
      <c r="AJ25" s="259"/>
      <c r="AK25" s="259">
        <f>SUM(AG25:AI25)</f>
        <v>23403</v>
      </c>
    </row>
    <row r="26" spans="1:37" ht="18" customHeight="1" x14ac:dyDescent="0.3">
      <c r="A26" s="133" t="s">
        <v>226</v>
      </c>
      <c r="B26" s="135"/>
      <c r="C26" s="259">
        <v>0</v>
      </c>
      <c r="D26" s="259"/>
      <c r="E26" s="259">
        <v>0</v>
      </c>
      <c r="F26" s="259"/>
      <c r="G26" s="259">
        <v>0</v>
      </c>
      <c r="H26" s="259"/>
      <c r="I26" s="259">
        <v>-3680</v>
      </c>
      <c r="J26" s="259"/>
      <c r="K26" s="259">
        <v>0</v>
      </c>
      <c r="L26" s="259"/>
      <c r="M26" s="259">
        <v>0</v>
      </c>
      <c r="N26" s="259"/>
      <c r="O26" s="259">
        <v>0</v>
      </c>
      <c r="P26" s="259"/>
      <c r="Q26" s="259">
        <v>0</v>
      </c>
      <c r="R26" s="259"/>
      <c r="S26" s="259">
        <v>0</v>
      </c>
      <c r="T26" s="259"/>
      <c r="U26" s="259">
        <v>0</v>
      </c>
      <c r="V26" s="259"/>
      <c r="W26" s="259">
        <v>0</v>
      </c>
      <c r="X26" s="259"/>
      <c r="Y26" s="259">
        <v>0</v>
      </c>
      <c r="Z26" s="259"/>
      <c r="AA26" s="259">
        <f>SUM(S26:Y26)</f>
        <v>0</v>
      </c>
      <c r="AB26" s="259"/>
      <c r="AC26" s="259">
        <f>SUM(C26:Q26,AA26)</f>
        <v>-3680</v>
      </c>
      <c r="AD26" s="259"/>
      <c r="AE26" s="259">
        <v>0</v>
      </c>
      <c r="AF26" s="259"/>
      <c r="AG26" s="260">
        <f>SUM(AC26:AF26)</f>
        <v>-3680</v>
      </c>
      <c r="AH26" s="259"/>
      <c r="AI26" s="259">
        <v>0</v>
      </c>
      <c r="AJ26" s="259"/>
      <c r="AK26" s="259">
        <f>SUM(AG26:AI26)</f>
        <v>-3680</v>
      </c>
    </row>
    <row r="27" spans="1:37" ht="18" customHeight="1" x14ac:dyDescent="0.3">
      <c r="A27" s="133" t="s">
        <v>227</v>
      </c>
      <c r="B27" s="135"/>
      <c r="C27" s="259">
        <v>0</v>
      </c>
      <c r="D27" s="259"/>
      <c r="E27" s="259">
        <v>0</v>
      </c>
      <c r="F27" s="259"/>
      <c r="G27" s="259">
        <v>0</v>
      </c>
      <c r="H27" s="259"/>
      <c r="I27" s="259">
        <v>0</v>
      </c>
      <c r="J27" s="259"/>
      <c r="K27" s="259">
        <v>0</v>
      </c>
      <c r="L27" s="259"/>
      <c r="M27" s="259">
        <v>0</v>
      </c>
      <c r="N27" s="259"/>
      <c r="O27" s="259">
        <v>0</v>
      </c>
      <c r="P27" s="259"/>
      <c r="Q27" s="259">
        <v>0</v>
      </c>
      <c r="R27" s="259"/>
      <c r="S27" s="259">
        <v>0</v>
      </c>
      <c r="T27" s="259"/>
      <c r="U27" s="259">
        <v>0</v>
      </c>
      <c r="V27" s="259"/>
      <c r="W27" s="259">
        <v>0</v>
      </c>
      <c r="X27" s="259"/>
      <c r="Y27" s="259">
        <v>0</v>
      </c>
      <c r="Z27" s="259"/>
      <c r="AA27" s="259">
        <f>SUM(S27:Y27)</f>
        <v>0</v>
      </c>
      <c r="AB27" s="259"/>
      <c r="AC27" s="259">
        <f>SUM(C27:Q27,AA27)</f>
        <v>0</v>
      </c>
      <c r="AD27" s="259"/>
      <c r="AE27" s="259">
        <v>0</v>
      </c>
      <c r="AF27" s="259"/>
      <c r="AG27" s="260">
        <f>SUM(AC27:AF27)</f>
        <v>0</v>
      </c>
      <c r="AH27" s="259"/>
      <c r="AI27" s="259">
        <v>251590</v>
      </c>
      <c r="AJ27" s="259"/>
      <c r="AK27" s="259">
        <f>SUM(AG27:AI27)</f>
        <v>251590</v>
      </c>
    </row>
    <row r="28" spans="1:37" ht="18" customHeight="1" x14ac:dyDescent="0.3">
      <c r="A28" s="133" t="s">
        <v>228</v>
      </c>
      <c r="B28" s="135"/>
      <c r="C28" s="259"/>
      <c r="D28" s="259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</row>
    <row r="29" spans="1:37" ht="18" customHeight="1" x14ac:dyDescent="0.3">
      <c r="A29" s="133" t="s">
        <v>229</v>
      </c>
      <c r="C29" s="261">
        <v>0</v>
      </c>
      <c r="D29" s="259"/>
      <c r="E29" s="261">
        <v>0</v>
      </c>
      <c r="F29" s="259"/>
      <c r="G29" s="261">
        <v>0</v>
      </c>
      <c r="H29" s="259"/>
      <c r="I29" s="261">
        <v>0</v>
      </c>
      <c r="J29" s="259"/>
      <c r="K29" s="261">
        <v>0</v>
      </c>
      <c r="L29" s="259"/>
      <c r="M29" s="261">
        <v>0</v>
      </c>
      <c r="N29" s="259"/>
      <c r="O29" s="261">
        <v>0</v>
      </c>
      <c r="P29" s="259"/>
      <c r="Q29" s="261">
        <v>0</v>
      </c>
      <c r="R29" s="259"/>
      <c r="S29" s="261">
        <v>0</v>
      </c>
      <c r="T29" s="259"/>
      <c r="U29" s="261">
        <v>0</v>
      </c>
      <c r="V29" s="259"/>
      <c r="W29" s="261">
        <v>0</v>
      </c>
      <c r="X29" s="259"/>
      <c r="Y29" s="261">
        <v>0</v>
      </c>
      <c r="Z29" s="259"/>
      <c r="AA29" s="261">
        <f>SUM(S29:Y29)</f>
        <v>0</v>
      </c>
      <c r="AB29" s="259"/>
      <c r="AC29" s="261">
        <f>SUM(C29:Q29,AA29)</f>
        <v>0</v>
      </c>
      <c r="AD29" s="259"/>
      <c r="AE29" s="261">
        <v>0</v>
      </c>
      <c r="AF29" s="259"/>
      <c r="AG29" s="262">
        <f>SUM(AC29:AF29)</f>
        <v>0</v>
      </c>
      <c r="AH29" s="259"/>
      <c r="AI29" s="261">
        <v>-6051</v>
      </c>
      <c r="AJ29" s="259"/>
      <c r="AK29" s="261">
        <f>SUM(AG29:AI29)</f>
        <v>-6051</v>
      </c>
    </row>
    <row r="30" spans="1:37" ht="18" customHeight="1" x14ac:dyDescent="0.3">
      <c r="A30" s="257" t="s">
        <v>230</v>
      </c>
      <c r="B30" s="135"/>
      <c r="C30" s="138"/>
      <c r="D30" s="142"/>
      <c r="E30" s="138"/>
      <c r="F30" s="142"/>
      <c r="G30" s="138"/>
      <c r="H30" s="142"/>
      <c r="I30" s="138"/>
      <c r="J30" s="142"/>
      <c r="K30" s="138"/>
      <c r="L30" s="142"/>
      <c r="M30" s="138"/>
      <c r="N30" s="142"/>
      <c r="O30" s="114"/>
      <c r="P30" s="142"/>
      <c r="Q30" s="138"/>
      <c r="R30" s="142"/>
      <c r="S30" s="114"/>
      <c r="T30" s="142"/>
      <c r="U30" s="114"/>
      <c r="V30" s="114"/>
      <c r="W30" s="114"/>
      <c r="X30" s="114"/>
      <c r="Y30" s="114"/>
      <c r="Z30" s="142"/>
      <c r="AA30" s="114"/>
      <c r="AB30" s="142"/>
      <c r="AC30" s="114"/>
      <c r="AD30" s="142"/>
      <c r="AE30" s="114"/>
      <c r="AF30" s="142"/>
      <c r="AG30" s="114"/>
      <c r="AH30" s="142"/>
      <c r="AI30" s="142"/>
      <c r="AJ30" s="142"/>
      <c r="AK30" s="142"/>
    </row>
    <row r="31" spans="1:37" ht="18" customHeight="1" x14ac:dyDescent="0.3">
      <c r="A31" s="257" t="s">
        <v>223</v>
      </c>
      <c r="B31" s="135"/>
      <c r="C31" s="145">
        <f>SUM(C25:C29)</f>
        <v>0</v>
      </c>
      <c r="D31" s="143"/>
      <c r="E31" s="145">
        <f>SUM(E25:E29)</f>
        <v>0</v>
      </c>
      <c r="F31" s="143"/>
      <c r="G31" s="145">
        <f>SUM(G25:G29)</f>
        <v>0</v>
      </c>
      <c r="H31" s="143"/>
      <c r="I31" s="145">
        <f>SUM(I25:I29)</f>
        <v>-270534</v>
      </c>
      <c r="J31" s="143"/>
      <c r="K31" s="145">
        <f>SUM(K25:K29)</f>
        <v>0</v>
      </c>
      <c r="L31" s="143"/>
      <c r="M31" s="145">
        <f>SUM(M25:M29)</f>
        <v>0</v>
      </c>
      <c r="N31" s="143"/>
      <c r="O31" s="145">
        <f>SUM(O25:O29)</f>
        <v>0</v>
      </c>
      <c r="P31" s="143"/>
      <c r="Q31" s="145">
        <f>SUM(Q25:Q29)</f>
        <v>0</v>
      </c>
      <c r="R31" s="143"/>
      <c r="S31" s="145">
        <f>SUM(S25:S29)</f>
        <v>0</v>
      </c>
      <c r="T31" s="143"/>
      <c r="U31" s="145">
        <f>SUM(U25:U29)</f>
        <v>0</v>
      </c>
      <c r="V31" s="143"/>
      <c r="W31" s="145">
        <f>SUM(W25:W29)</f>
        <v>0</v>
      </c>
      <c r="X31" s="143"/>
      <c r="Y31" s="145">
        <f>SUM(Y25:Y29)</f>
        <v>1737</v>
      </c>
      <c r="Z31" s="143"/>
      <c r="AA31" s="145">
        <f>SUM(AA25:AA29)</f>
        <v>1737</v>
      </c>
      <c r="AB31" s="143"/>
      <c r="AC31" s="145">
        <f>SUM(AC25:AC29)</f>
        <v>-268797</v>
      </c>
      <c r="AD31" s="143"/>
      <c r="AE31" s="145">
        <f>SUM(AE25:AE29)</f>
        <v>0</v>
      </c>
      <c r="AF31" s="143"/>
      <c r="AG31" s="145">
        <f>SUM(AG25:AG29)</f>
        <v>-268797</v>
      </c>
      <c r="AH31" s="143"/>
      <c r="AI31" s="145">
        <f>SUM(AI25:AI29)</f>
        <v>534059</v>
      </c>
      <c r="AJ31" s="143"/>
      <c r="AK31" s="145">
        <f>SUM(AK25:AK29)</f>
        <v>265262</v>
      </c>
    </row>
    <row r="32" spans="1:37" ht="18" customHeight="1" x14ac:dyDescent="0.3">
      <c r="A32" s="210" t="s">
        <v>231</v>
      </c>
      <c r="B32" s="135"/>
      <c r="C32" s="115"/>
      <c r="D32" s="146"/>
      <c r="E32" s="115"/>
      <c r="F32" s="146"/>
      <c r="G32" s="115"/>
      <c r="H32" s="146"/>
      <c r="I32" s="146"/>
      <c r="J32" s="146"/>
      <c r="K32" s="146"/>
      <c r="L32" s="146"/>
      <c r="M32" s="115"/>
      <c r="N32" s="146"/>
      <c r="O32" s="115"/>
      <c r="P32" s="147"/>
      <c r="Q32" s="115"/>
      <c r="R32" s="146"/>
      <c r="S32" s="115"/>
      <c r="T32" s="146"/>
      <c r="U32" s="115"/>
      <c r="V32" s="115"/>
      <c r="W32" s="115"/>
      <c r="X32" s="115"/>
      <c r="Y32" s="115"/>
      <c r="Z32" s="146"/>
      <c r="AA32" s="115"/>
      <c r="AB32" s="146"/>
      <c r="AC32" s="115"/>
      <c r="AD32" s="146"/>
      <c r="AE32" s="115"/>
      <c r="AF32" s="146"/>
      <c r="AG32" s="115"/>
      <c r="AH32" s="146"/>
      <c r="AI32" s="140"/>
      <c r="AJ32" s="146"/>
      <c r="AK32" s="140"/>
    </row>
    <row r="33" spans="1:37" ht="18" customHeight="1" x14ac:dyDescent="0.3">
      <c r="A33" s="210" t="s">
        <v>232</v>
      </c>
      <c r="B33" s="135"/>
      <c r="C33" s="145">
        <f>C21+C31</f>
        <v>0</v>
      </c>
      <c r="D33" s="146"/>
      <c r="E33" s="145">
        <f>E21+E31</f>
        <v>0</v>
      </c>
      <c r="F33" s="146"/>
      <c r="G33" s="145">
        <f>G21+G31</f>
        <v>0</v>
      </c>
      <c r="H33" s="146"/>
      <c r="I33" s="145">
        <f>I21+I31</f>
        <v>-270534</v>
      </c>
      <c r="J33" s="146"/>
      <c r="K33" s="145">
        <f>K21+K31</f>
        <v>0</v>
      </c>
      <c r="L33" s="146"/>
      <c r="M33" s="145">
        <f>M21+M31</f>
        <v>0</v>
      </c>
      <c r="N33" s="146"/>
      <c r="O33" s="145">
        <f>O21+O31</f>
        <v>-6502850</v>
      </c>
      <c r="P33" s="147"/>
      <c r="Q33" s="145">
        <f>Q21+Q31</f>
        <v>-6088210</v>
      </c>
      <c r="R33" s="146"/>
      <c r="S33" s="145">
        <f>S21+S31</f>
        <v>0</v>
      </c>
      <c r="T33" s="146"/>
      <c r="U33" s="145">
        <f>U21+U31</f>
        <v>0</v>
      </c>
      <c r="V33" s="143"/>
      <c r="W33" s="145">
        <f>W21+W31</f>
        <v>0</v>
      </c>
      <c r="X33" s="143"/>
      <c r="Y33" s="145">
        <f>Y21+Y31</f>
        <v>1737</v>
      </c>
      <c r="Z33" s="143"/>
      <c r="AA33" s="145">
        <f>AA21+AA31</f>
        <v>1737</v>
      </c>
      <c r="AB33" s="146"/>
      <c r="AC33" s="145">
        <f>AA33+SUM(C33:Q33)</f>
        <v>-12859857</v>
      </c>
      <c r="AD33" s="146"/>
      <c r="AE33" s="145">
        <f>AE21+AE31</f>
        <v>0</v>
      </c>
      <c r="AF33" s="146"/>
      <c r="AG33" s="145">
        <f>AG21+AG31</f>
        <v>-12859857</v>
      </c>
      <c r="AH33" s="146"/>
      <c r="AI33" s="145">
        <f>AI21+AI31</f>
        <v>-3036221</v>
      </c>
      <c r="AJ33" s="146"/>
      <c r="AK33" s="145">
        <f>AK21+AK31</f>
        <v>-15896078</v>
      </c>
    </row>
    <row r="34" spans="1:37" ht="18" customHeight="1" x14ac:dyDescent="0.3">
      <c r="A34" s="210" t="s">
        <v>233</v>
      </c>
      <c r="B34" s="135"/>
      <c r="C34" s="115"/>
      <c r="D34" s="146"/>
      <c r="E34" s="115"/>
      <c r="F34" s="146"/>
      <c r="G34" s="115"/>
      <c r="H34" s="146"/>
      <c r="I34" s="146"/>
      <c r="J34" s="146"/>
      <c r="K34" s="146"/>
      <c r="L34" s="146"/>
      <c r="M34" s="115"/>
      <c r="N34" s="146"/>
      <c r="O34" s="115"/>
      <c r="P34" s="147"/>
      <c r="Q34" s="115"/>
      <c r="R34" s="146"/>
      <c r="S34" s="115"/>
      <c r="T34" s="146"/>
      <c r="U34" s="146"/>
      <c r="V34" s="146"/>
      <c r="W34" s="115"/>
      <c r="X34" s="115"/>
      <c r="Y34" s="115"/>
      <c r="Z34" s="146"/>
      <c r="AA34" s="115"/>
      <c r="AB34" s="146"/>
      <c r="AC34" s="115"/>
      <c r="AD34" s="146"/>
      <c r="AE34" s="115"/>
      <c r="AF34" s="146"/>
      <c r="AG34" s="115"/>
      <c r="AH34" s="146"/>
      <c r="AI34" s="140"/>
      <c r="AJ34" s="146"/>
      <c r="AK34" s="140"/>
    </row>
    <row r="35" spans="1:37" ht="18" customHeight="1" x14ac:dyDescent="0.3">
      <c r="A35" s="133" t="s">
        <v>234</v>
      </c>
      <c r="B35" s="135"/>
      <c r="C35" s="259">
        <v>0</v>
      </c>
      <c r="D35" s="259"/>
      <c r="E35" s="259">
        <v>0</v>
      </c>
      <c r="F35" s="259"/>
      <c r="G35" s="259">
        <v>0</v>
      </c>
      <c r="H35" s="259"/>
      <c r="I35" s="259">
        <v>0</v>
      </c>
      <c r="J35" s="259"/>
      <c r="K35" s="259">
        <v>0</v>
      </c>
      <c r="L35" s="259"/>
      <c r="M35" s="259">
        <v>0</v>
      </c>
      <c r="N35" s="259"/>
      <c r="O35" s="259">
        <v>19613857</v>
      </c>
      <c r="P35" s="259"/>
      <c r="Q35" s="259">
        <v>0</v>
      </c>
      <c r="R35" s="259"/>
      <c r="S35" s="259">
        <v>0</v>
      </c>
      <c r="T35" s="259"/>
      <c r="U35" s="259">
        <v>0</v>
      </c>
      <c r="V35" s="259"/>
      <c r="W35" s="259">
        <v>0</v>
      </c>
      <c r="X35" s="259"/>
      <c r="Y35" s="259">
        <v>0</v>
      </c>
      <c r="Z35" s="259"/>
      <c r="AA35" s="259">
        <f>SUM(S35:Y35)</f>
        <v>0</v>
      </c>
      <c r="AB35" s="259"/>
      <c r="AC35" s="259">
        <f>SUM(C35:Q35,AA35)</f>
        <v>19613857</v>
      </c>
      <c r="AD35" s="259"/>
      <c r="AE35" s="259">
        <v>0</v>
      </c>
      <c r="AF35" s="259"/>
      <c r="AG35" s="260">
        <f>SUM(AC35:AF35)</f>
        <v>19613857</v>
      </c>
      <c r="AH35" s="259"/>
      <c r="AI35" s="259">
        <v>8697159</v>
      </c>
      <c r="AJ35" s="259"/>
      <c r="AK35" s="259">
        <f>SUM(AG35:AI35)</f>
        <v>28311016</v>
      </c>
    </row>
    <row r="36" spans="1:37" ht="18" customHeight="1" x14ac:dyDescent="0.3">
      <c r="A36" s="133" t="s">
        <v>235</v>
      </c>
      <c r="B36" s="135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  <c r="Q36" s="259"/>
      <c r="R36" s="259"/>
      <c r="S36" s="259"/>
      <c r="T36" s="259"/>
      <c r="U36" s="259"/>
      <c r="V36" s="259"/>
      <c r="W36" s="259"/>
      <c r="X36" s="259"/>
      <c r="Y36" s="259"/>
      <c r="Z36" s="259"/>
      <c r="AA36" s="259"/>
      <c r="AB36" s="259"/>
      <c r="AC36" s="259"/>
      <c r="AD36" s="259"/>
      <c r="AE36" s="259"/>
      <c r="AF36" s="259"/>
      <c r="AG36" s="260"/>
      <c r="AH36" s="259"/>
      <c r="AI36" s="259"/>
      <c r="AJ36" s="259"/>
      <c r="AK36" s="259"/>
    </row>
    <row r="37" spans="1:37" ht="18" customHeight="1" x14ac:dyDescent="0.3">
      <c r="A37" s="133" t="s">
        <v>236</v>
      </c>
      <c r="B37" s="135"/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  <c r="AA37" s="263"/>
      <c r="AB37" s="263"/>
      <c r="AC37" s="263"/>
      <c r="AD37" s="263"/>
      <c r="AE37" s="263"/>
      <c r="AF37" s="263"/>
      <c r="AG37" s="260"/>
      <c r="AH37" s="263"/>
      <c r="AI37" s="263"/>
      <c r="AJ37" s="263"/>
      <c r="AK37" s="263"/>
    </row>
    <row r="38" spans="1:37" ht="18" customHeight="1" x14ac:dyDescent="0.3">
      <c r="A38" s="133" t="s">
        <v>237</v>
      </c>
      <c r="B38" s="135"/>
      <c r="C38" s="259">
        <v>0</v>
      </c>
      <c r="D38" s="259"/>
      <c r="E38" s="259">
        <v>0</v>
      </c>
      <c r="F38" s="259"/>
      <c r="G38" s="259">
        <v>0</v>
      </c>
      <c r="H38" s="259"/>
      <c r="I38" s="259">
        <v>0</v>
      </c>
      <c r="J38" s="259"/>
      <c r="K38" s="259">
        <v>0</v>
      </c>
      <c r="L38" s="259"/>
      <c r="M38" s="259">
        <v>0</v>
      </c>
      <c r="N38" s="259"/>
      <c r="O38" s="259">
        <v>-557913</v>
      </c>
      <c r="P38" s="259"/>
      <c r="Q38" s="259">
        <v>0</v>
      </c>
      <c r="R38" s="259"/>
      <c r="S38" s="259">
        <v>0</v>
      </c>
      <c r="T38" s="259"/>
      <c r="U38" s="259">
        <v>0</v>
      </c>
      <c r="V38" s="259"/>
      <c r="W38" s="259">
        <v>0</v>
      </c>
      <c r="X38" s="259"/>
      <c r="Y38" s="259">
        <v>0</v>
      </c>
      <c r="Z38" s="259"/>
      <c r="AA38" s="259">
        <f>SUM(S38:Y38)</f>
        <v>0</v>
      </c>
      <c r="AB38" s="259"/>
      <c r="AC38" s="259">
        <f>SUM(C38:Q38,AA38)</f>
        <v>-557913</v>
      </c>
      <c r="AD38" s="259"/>
      <c r="AE38" s="259">
        <v>0</v>
      </c>
      <c r="AF38" s="259"/>
      <c r="AG38" s="260">
        <f>SUM(AC38:AF38)</f>
        <v>-557913</v>
      </c>
      <c r="AH38" s="259"/>
      <c r="AI38" s="259">
        <v>-227</v>
      </c>
      <c r="AJ38" s="259"/>
      <c r="AK38" s="259">
        <f>SUM(AG38:AI38)</f>
        <v>-558140</v>
      </c>
    </row>
    <row r="39" spans="1:37" ht="18" customHeight="1" x14ac:dyDescent="0.3">
      <c r="A39" s="133" t="s">
        <v>238</v>
      </c>
      <c r="B39" s="135"/>
      <c r="C39" s="261">
        <v>0</v>
      </c>
      <c r="D39" s="259"/>
      <c r="E39" s="261">
        <v>0</v>
      </c>
      <c r="F39" s="259"/>
      <c r="G39" s="261">
        <v>0</v>
      </c>
      <c r="H39" s="259"/>
      <c r="I39" s="261">
        <v>0</v>
      </c>
      <c r="J39" s="259"/>
      <c r="K39" s="261">
        <v>0</v>
      </c>
      <c r="L39" s="259"/>
      <c r="M39" s="261">
        <v>0</v>
      </c>
      <c r="N39" s="259"/>
      <c r="O39" s="261">
        <v>0</v>
      </c>
      <c r="P39" s="259"/>
      <c r="Q39" s="261">
        <v>0</v>
      </c>
      <c r="R39" s="259"/>
      <c r="S39" s="261">
        <v>10126871</v>
      </c>
      <c r="T39" s="259"/>
      <c r="U39" s="261">
        <v>-1163594</v>
      </c>
      <c r="V39" s="259"/>
      <c r="W39" s="261">
        <v>-914350</v>
      </c>
      <c r="X39" s="259"/>
      <c r="Y39" s="261">
        <v>2750321</v>
      </c>
      <c r="Z39" s="259"/>
      <c r="AA39" s="261">
        <f>SUM(S39:Y39)</f>
        <v>10799248</v>
      </c>
      <c r="AB39" s="259"/>
      <c r="AC39" s="261">
        <f>SUM(C39:Q39,AA39)</f>
        <v>10799248</v>
      </c>
      <c r="AD39" s="259"/>
      <c r="AE39" s="261">
        <v>0</v>
      </c>
      <c r="AF39" s="259"/>
      <c r="AG39" s="262">
        <f>SUM(AC39:AF39)</f>
        <v>10799248</v>
      </c>
      <c r="AH39" s="259"/>
      <c r="AI39" s="261">
        <v>4184003</v>
      </c>
      <c r="AJ39" s="259"/>
      <c r="AK39" s="261">
        <f>SUM(AG39:AI39)</f>
        <v>14983251</v>
      </c>
    </row>
    <row r="40" spans="1:37" ht="18" customHeight="1" x14ac:dyDescent="0.3">
      <c r="A40" s="210" t="s">
        <v>144</v>
      </c>
      <c r="B40" s="135"/>
      <c r="C40" s="145">
        <f>SUM(C35:C39)</f>
        <v>0</v>
      </c>
      <c r="D40" s="142"/>
      <c r="E40" s="145">
        <f>SUM(E35:E39)</f>
        <v>0</v>
      </c>
      <c r="F40" s="142"/>
      <c r="G40" s="145">
        <f>SUM(G35:G39)</f>
        <v>0</v>
      </c>
      <c r="H40" s="142"/>
      <c r="I40" s="145">
        <f>SUM(I35:I39)</f>
        <v>0</v>
      </c>
      <c r="J40" s="142"/>
      <c r="K40" s="145">
        <f>SUM(K35:K39)</f>
        <v>0</v>
      </c>
      <c r="L40" s="142"/>
      <c r="M40" s="145">
        <f>SUM(M35:M39)</f>
        <v>0</v>
      </c>
      <c r="N40" s="142"/>
      <c r="O40" s="145">
        <f>SUM(O35:O39)</f>
        <v>19055944</v>
      </c>
      <c r="P40" s="142"/>
      <c r="Q40" s="145">
        <f>SUM(Q35:Q39)</f>
        <v>0</v>
      </c>
      <c r="R40" s="142"/>
      <c r="S40" s="145">
        <f>SUM(S35:S39)</f>
        <v>10126871</v>
      </c>
      <c r="T40" s="142"/>
      <c r="U40" s="145">
        <f>SUM(U35:U39)</f>
        <v>-1163594</v>
      </c>
      <c r="V40" s="143"/>
      <c r="W40" s="145">
        <f>SUM(W35:W39)</f>
        <v>-914350</v>
      </c>
      <c r="X40" s="143"/>
      <c r="Y40" s="145">
        <f>SUM(Y35:Y39)</f>
        <v>2750321</v>
      </c>
      <c r="Z40" s="142"/>
      <c r="AA40" s="145">
        <f>SUM(AA35:AA39)</f>
        <v>10799248</v>
      </c>
      <c r="AB40" s="142"/>
      <c r="AC40" s="145">
        <f>SUM(AC35:AC39)</f>
        <v>29855192</v>
      </c>
      <c r="AD40" s="142"/>
      <c r="AE40" s="145">
        <f>SUM(AE35:AE39)</f>
        <v>0</v>
      </c>
      <c r="AF40" s="142"/>
      <c r="AG40" s="145">
        <f>SUM(AG35:AG39)</f>
        <v>29855192</v>
      </c>
      <c r="AH40" s="142"/>
      <c r="AI40" s="145">
        <f>SUM(AI35:AI39)</f>
        <v>12880935</v>
      </c>
      <c r="AJ40" s="142"/>
      <c r="AK40" s="145">
        <f>SUM(AK35:AK39)</f>
        <v>42736127</v>
      </c>
    </row>
    <row r="41" spans="1:37" ht="18" customHeight="1" x14ac:dyDescent="0.3">
      <c r="A41" s="133" t="s">
        <v>239</v>
      </c>
      <c r="B41" s="135"/>
      <c r="C41" s="264">
        <v>0</v>
      </c>
      <c r="D41" s="259"/>
      <c r="E41" s="264">
        <v>0</v>
      </c>
      <c r="F41" s="259"/>
      <c r="G41" s="264">
        <v>0</v>
      </c>
      <c r="H41" s="259"/>
      <c r="I41" s="264">
        <v>0</v>
      </c>
      <c r="J41" s="259"/>
      <c r="K41" s="264">
        <v>0</v>
      </c>
      <c r="L41" s="259"/>
      <c r="M41" s="264">
        <v>0</v>
      </c>
      <c r="N41" s="259"/>
      <c r="O41" s="264">
        <v>-752889</v>
      </c>
      <c r="P41" s="259"/>
      <c r="Q41" s="264">
        <v>0</v>
      </c>
      <c r="R41" s="259"/>
      <c r="S41" s="264">
        <v>0</v>
      </c>
      <c r="T41" s="259"/>
      <c r="U41" s="264">
        <v>0</v>
      </c>
      <c r="V41" s="259"/>
      <c r="W41" s="264">
        <v>0</v>
      </c>
      <c r="X41" s="259"/>
      <c r="Y41" s="264">
        <v>0</v>
      </c>
      <c r="Z41" s="259"/>
      <c r="AA41" s="264">
        <f>SUM(S41:Y41)</f>
        <v>0</v>
      </c>
      <c r="AB41" s="259"/>
      <c r="AC41" s="264">
        <f>SUM(C41:Q41,AA41)</f>
        <v>-752889</v>
      </c>
      <c r="AD41" s="259"/>
      <c r="AE41" s="264">
        <v>0</v>
      </c>
      <c r="AF41" s="259"/>
      <c r="AG41" s="265">
        <f>SUM(AC41:AF41)</f>
        <v>-752889</v>
      </c>
      <c r="AH41" s="259"/>
      <c r="AI41" s="264">
        <v>0</v>
      </c>
      <c r="AJ41" s="259"/>
      <c r="AK41" s="264">
        <f>SUM(AG41:AI41)</f>
        <v>-752889</v>
      </c>
    </row>
    <row r="42" spans="1:37" ht="18" customHeight="1" thickBot="1" x14ac:dyDescent="0.35">
      <c r="A42" s="210" t="s">
        <v>372</v>
      </c>
      <c r="B42" s="135"/>
      <c r="C42" s="148">
        <f>C16+C33+C40+C41</f>
        <v>8611242</v>
      </c>
      <c r="D42" s="146"/>
      <c r="E42" s="148">
        <f>E16+E33+E40+E41</f>
        <v>57298909</v>
      </c>
      <c r="F42" s="146"/>
      <c r="G42" s="148">
        <f>G16+G33+G40+G41</f>
        <v>3470021</v>
      </c>
      <c r="H42" s="146"/>
      <c r="I42" s="148">
        <f>I16+I33+I40+I41</f>
        <v>3802252</v>
      </c>
      <c r="J42" s="146"/>
      <c r="K42" s="148">
        <f>K16+K33+K40+K41</f>
        <v>-5159</v>
      </c>
      <c r="L42" s="146"/>
      <c r="M42" s="148">
        <f>M16+M33+M40+M41</f>
        <v>929166</v>
      </c>
      <c r="N42" s="146"/>
      <c r="O42" s="148">
        <f>O16+O33+O40+O41</f>
        <v>113204400</v>
      </c>
      <c r="P42" s="147"/>
      <c r="Q42" s="148">
        <f>Q16+Q33+Q40+Q41</f>
        <v>-8997459</v>
      </c>
      <c r="R42" s="146"/>
      <c r="S42" s="148">
        <f>S16+S33+S40+S41</f>
        <v>24104389</v>
      </c>
      <c r="T42" s="146"/>
      <c r="U42" s="148">
        <f>U16+U33+U40+U41</f>
        <v>-1775042</v>
      </c>
      <c r="V42" s="143"/>
      <c r="W42" s="148">
        <f>W16+W33+W40+W41</f>
        <v>2210229</v>
      </c>
      <c r="X42" s="143"/>
      <c r="Y42" s="148">
        <f>Y16+Y33+Y40+Y41</f>
        <v>-29045841</v>
      </c>
      <c r="Z42" s="146"/>
      <c r="AA42" s="148">
        <f>AA16+AA33+AA40+AA41</f>
        <v>-4506265</v>
      </c>
      <c r="AB42" s="146"/>
      <c r="AC42" s="148">
        <f>AC16+AC33+AC40+AC41</f>
        <v>173807107</v>
      </c>
      <c r="AD42" s="146"/>
      <c r="AE42" s="148">
        <f>AE16+AE33+AE40+AE41</f>
        <v>15000000</v>
      </c>
      <c r="AF42" s="146"/>
      <c r="AG42" s="148">
        <f>AG16+AG33+AG40+AG41</f>
        <v>188807107</v>
      </c>
      <c r="AH42" s="146"/>
      <c r="AI42" s="148">
        <f>AI16+AI33+AI40+AI41</f>
        <v>59956872</v>
      </c>
      <c r="AJ42" s="146"/>
      <c r="AK42" s="148">
        <f>AK16+AK33+AK40+AK41</f>
        <v>248763979</v>
      </c>
    </row>
    <row r="43" spans="1:37" ht="18" customHeight="1" thickTop="1" x14ac:dyDescent="0.3"/>
    <row r="44" spans="1:37" ht="17.5" x14ac:dyDescent="0.3">
      <c r="A44" s="242" t="s">
        <v>156</v>
      </c>
      <c r="B44" s="243"/>
      <c r="C44" s="244"/>
      <c r="D44" s="244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</row>
    <row r="45" spans="1:37" ht="17.5" x14ac:dyDescent="0.3">
      <c r="A45" s="242" t="s">
        <v>157</v>
      </c>
      <c r="B45" s="243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</row>
    <row r="46" spans="1:37" ht="15.5" x14ac:dyDescent="0.3">
      <c r="A46" s="246" t="s">
        <v>158</v>
      </c>
      <c r="B46" s="247"/>
      <c r="C46" s="248"/>
      <c r="D46" s="248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8"/>
      <c r="P46" s="248"/>
      <c r="Q46" s="245"/>
      <c r="R46" s="245"/>
      <c r="S46" s="248"/>
      <c r="T46" s="245"/>
      <c r="U46" s="245"/>
      <c r="V46" s="245"/>
      <c r="W46" s="248"/>
      <c r="X46" s="248"/>
      <c r="Y46" s="248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</row>
    <row r="47" spans="1:37" ht="15.5" x14ac:dyDescent="0.3">
      <c r="A47" s="248"/>
      <c r="B47" s="249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171" t="s">
        <v>3</v>
      </c>
    </row>
    <row r="48" spans="1:37" x14ac:dyDescent="0.3">
      <c r="A48" s="152"/>
      <c r="B48" s="249"/>
      <c r="C48" s="275" t="s">
        <v>159</v>
      </c>
      <c r="D48" s="275"/>
      <c r="E48" s="275"/>
      <c r="F48" s="275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5"/>
      <c r="U48" s="275"/>
      <c r="V48" s="275"/>
      <c r="W48" s="275"/>
      <c r="X48" s="275"/>
      <c r="Y48" s="275"/>
      <c r="Z48" s="275"/>
      <c r="AA48" s="275"/>
      <c r="AB48" s="275"/>
      <c r="AC48" s="275"/>
      <c r="AD48" s="275"/>
      <c r="AE48" s="275"/>
      <c r="AF48" s="275"/>
      <c r="AG48" s="275"/>
      <c r="AH48" s="275"/>
      <c r="AI48" s="275"/>
      <c r="AJ48" s="275"/>
      <c r="AK48" s="275"/>
    </row>
    <row r="49" spans="1:37" x14ac:dyDescent="0.3">
      <c r="A49" s="152"/>
      <c r="B49" s="250"/>
      <c r="C49" s="227"/>
      <c r="D49" s="227"/>
      <c r="E49" s="227"/>
      <c r="F49" s="227"/>
      <c r="G49" s="227"/>
      <c r="H49" s="227"/>
      <c r="I49" s="251"/>
      <c r="J49" s="227"/>
      <c r="K49" s="227"/>
      <c r="L49" s="227"/>
      <c r="M49" s="227"/>
      <c r="N49" s="227"/>
      <c r="O49" s="227"/>
      <c r="P49" s="227"/>
      <c r="Q49" s="227"/>
      <c r="R49" s="227"/>
      <c r="S49" s="276" t="s">
        <v>160</v>
      </c>
      <c r="T49" s="277"/>
      <c r="U49" s="277"/>
      <c r="V49" s="277"/>
      <c r="W49" s="277"/>
      <c r="X49" s="277"/>
      <c r="Y49" s="277"/>
      <c r="Z49" s="277"/>
      <c r="AA49" s="277"/>
      <c r="AB49" s="227"/>
      <c r="AC49" s="227"/>
      <c r="AD49" s="227"/>
      <c r="AE49" s="227"/>
      <c r="AF49" s="227"/>
      <c r="AG49" s="227"/>
      <c r="AH49" s="227"/>
      <c r="AI49" s="227"/>
      <c r="AJ49" s="227"/>
      <c r="AK49" s="227"/>
    </row>
    <row r="50" spans="1:37" x14ac:dyDescent="0.3">
      <c r="A50" s="152"/>
      <c r="B50" s="250"/>
      <c r="C50" s="227"/>
      <c r="D50" s="227"/>
      <c r="E50" s="227"/>
      <c r="F50" s="227"/>
      <c r="G50" s="227"/>
      <c r="H50" s="227"/>
      <c r="I50" s="251"/>
      <c r="J50" s="227"/>
      <c r="K50" s="227"/>
      <c r="L50" s="227"/>
      <c r="M50" s="227"/>
      <c r="N50" s="227"/>
      <c r="O50" s="227"/>
      <c r="P50" s="227"/>
      <c r="Q50" s="227"/>
      <c r="R50" s="227"/>
      <c r="S50" s="251"/>
      <c r="T50" s="252"/>
      <c r="U50" s="252"/>
      <c r="V50" s="252"/>
      <c r="W50" s="251" t="s">
        <v>383</v>
      </c>
      <c r="X50" s="252"/>
      <c r="Y50" s="252"/>
      <c r="Z50" s="252"/>
      <c r="AA50" s="252"/>
      <c r="AB50" s="227"/>
      <c r="AC50" s="227"/>
      <c r="AD50" s="227"/>
      <c r="AE50" s="227"/>
      <c r="AF50" s="227"/>
      <c r="AG50" s="227"/>
      <c r="AH50" s="227"/>
      <c r="AI50" s="227"/>
      <c r="AJ50" s="227"/>
      <c r="AK50" s="227"/>
    </row>
    <row r="51" spans="1:37" x14ac:dyDescent="0.3">
      <c r="A51" s="152"/>
      <c r="B51" s="250"/>
      <c r="C51" s="227"/>
      <c r="D51" s="227"/>
      <c r="E51" s="227"/>
      <c r="F51" s="227"/>
      <c r="G51" s="227"/>
      <c r="H51" s="227"/>
      <c r="I51" s="251"/>
      <c r="J51" s="227"/>
      <c r="K51" s="227"/>
      <c r="L51" s="227"/>
      <c r="M51" s="227"/>
      <c r="N51" s="227"/>
      <c r="O51" s="227"/>
      <c r="P51" s="227"/>
      <c r="Q51" s="227"/>
      <c r="R51" s="227"/>
      <c r="S51" s="251"/>
      <c r="T51" s="252"/>
      <c r="U51" s="252"/>
      <c r="V51" s="252"/>
      <c r="W51" s="251" t="s">
        <v>162</v>
      </c>
      <c r="X51" s="252"/>
      <c r="Y51" s="252"/>
      <c r="Z51" s="252"/>
      <c r="AA51" s="252"/>
      <c r="AB51" s="227"/>
      <c r="AC51" s="227"/>
      <c r="AD51" s="227"/>
      <c r="AE51" s="227"/>
      <c r="AF51" s="227"/>
      <c r="AG51" s="227"/>
      <c r="AH51" s="227"/>
      <c r="AI51" s="227"/>
      <c r="AJ51" s="227"/>
      <c r="AK51" s="227"/>
    </row>
    <row r="52" spans="1:37" x14ac:dyDescent="0.3">
      <c r="A52" s="152"/>
      <c r="B52" s="250"/>
      <c r="C52" s="227"/>
      <c r="D52" s="227"/>
      <c r="E52" s="227"/>
      <c r="F52" s="227"/>
      <c r="G52" s="227"/>
      <c r="H52" s="227"/>
      <c r="I52" s="251" t="s">
        <v>163</v>
      </c>
      <c r="J52" s="227"/>
      <c r="K52" s="227"/>
      <c r="L52" s="227"/>
      <c r="M52" s="227"/>
      <c r="N52" s="227"/>
      <c r="O52" s="227"/>
      <c r="P52" s="227"/>
      <c r="Q52" s="227"/>
      <c r="R52" s="227"/>
      <c r="S52" s="251"/>
      <c r="T52" s="252"/>
      <c r="W52" s="251" t="s">
        <v>164</v>
      </c>
      <c r="X52" s="252"/>
      <c r="Y52" s="252"/>
      <c r="Z52" s="252"/>
      <c r="AA52" s="252"/>
      <c r="AB52" s="227"/>
      <c r="AC52" s="227"/>
      <c r="AD52" s="227"/>
      <c r="AE52" s="227"/>
      <c r="AF52" s="227"/>
      <c r="AG52" s="227"/>
      <c r="AH52" s="227"/>
      <c r="AI52" s="227"/>
      <c r="AJ52" s="227"/>
      <c r="AK52" s="227"/>
    </row>
    <row r="53" spans="1:37" x14ac:dyDescent="0.3">
      <c r="A53" s="152"/>
      <c r="B53" s="250"/>
      <c r="C53" s="152"/>
      <c r="D53" s="152"/>
      <c r="E53" s="252"/>
      <c r="F53" s="252"/>
      <c r="G53" s="252"/>
      <c r="H53" s="252"/>
      <c r="I53" s="251" t="s">
        <v>165</v>
      </c>
      <c r="J53" s="252"/>
      <c r="K53" s="251"/>
      <c r="L53" s="252"/>
      <c r="M53" s="252"/>
      <c r="N53" s="252"/>
      <c r="O53" s="152"/>
      <c r="P53" s="152"/>
      <c r="Q53" s="152"/>
      <c r="R53" s="252"/>
      <c r="S53" s="251" t="s">
        <v>240</v>
      </c>
      <c r="T53" s="152"/>
      <c r="U53" s="251" t="s">
        <v>240</v>
      </c>
      <c r="V53" s="251"/>
      <c r="W53" s="251" t="s">
        <v>166</v>
      </c>
      <c r="X53" s="251"/>
      <c r="Y53" s="251" t="s">
        <v>167</v>
      </c>
      <c r="Z53" s="252"/>
      <c r="AA53" s="252" t="s">
        <v>168</v>
      </c>
      <c r="AB53" s="152"/>
      <c r="AC53" s="253"/>
      <c r="AD53" s="152"/>
      <c r="AE53" s="251"/>
      <c r="AF53" s="152"/>
      <c r="AG53" s="253" t="s">
        <v>169</v>
      </c>
      <c r="AH53" s="252"/>
      <c r="AI53" s="252"/>
      <c r="AJ53" s="252"/>
      <c r="AK53" s="152"/>
    </row>
    <row r="54" spans="1:37" x14ac:dyDescent="0.3">
      <c r="A54" s="152"/>
      <c r="B54" s="135"/>
      <c r="C54" s="252" t="s">
        <v>170</v>
      </c>
      <c r="D54" s="252"/>
      <c r="E54" s="251" t="s">
        <v>171</v>
      </c>
      <c r="F54" s="252"/>
      <c r="G54" s="152"/>
      <c r="H54" s="252"/>
      <c r="I54" s="251" t="s">
        <v>172</v>
      </c>
      <c r="J54" s="252"/>
      <c r="K54" s="251" t="s">
        <v>173</v>
      </c>
      <c r="L54" s="252"/>
      <c r="M54" s="152"/>
      <c r="N54" s="252"/>
      <c r="O54" s="252" t="s">
        <v>174</v>
      </c>
      <c r="P54" s="152"/>
      <c r="Q54" s="252"/>
      <c r="R54" s="252"/>
      <c r="S54" s="251" t="s">
        <v>241</v>
      </c>
      <c r="T54" s="252"/>
      <c r="U54" s="251" t="s">
        <v>241</v>
      </c>
      <c r="V54" s="251"/>
      <c r="W54" s="251" t="s">
        <v>177</v>
      </c>
      <c r="X54" s="251"/>
      <c r="Y54" s="251" t="s">
        <v>178</v>
      </c>
      <c r="Z54" s="252"/>
      <c r="AA54" s="251" t="s">
        <v>179</v>
      </c>
      <c r="AB54" s="152"/>
      <c r="AC54" s="253"/>
      <c r="AD54" s="152"/>
      <c r="AE54" s="251" t="s">
        <v>180</v>
      </c>
      <c r="AF54" s="152"/>
      <c r="AG54" s="253" t="s">
        <v>181</v>
      </c>
      <c r="AH54" s="252"/>
      <c r="AI54" s="251" t="s">
        <v>182</v>
      </c>
      <c r="AJ54" s="252"/>
      <c r="AK54" s="252" t="s">
        <v>183</v>
      </c>
    </row>
    <row r="55" spans="1:37" x14ac:dyDescent="0.3">
      <c r="A55" s="152"/>
      <c r="B55" s="135"/>
      <c r="C55" s="251" t="s">
        <v>184</v>
      </c>
      <c r="D55" s="252"/>
      <c r="E55" s="252" t="s">
        <v>185</v>
      </c>
      <c r="F55" s="252"/>
      <c r="G55" s="251" t="s">
        <v>186</v>
      </c>
      <c r="H55" s="252"/>
      <c r="I55" s="251" t="s">
        <v>187</v>
      </c>
      <c r="J55" s="252"/>
      <c r="K55" s="251" t="s">
        <v>188</v>
      </c>
      <c r="L55" s="252"/>
      <c r="M55" s="252" t="s">
        <v>189</v>
      </c>
      <c r="N55" s="252"/>
      <c r="O55" s="252" t="s">
        <v>190</v>
      </c>
      <c r="P55" s="152"/>
      <c r="Q55" s="252" t="s">
        <v>191</v>
      </c>
      <c r="R55" s="252"/>
      <c r="S55" s="251" t="s">
        <v>192</v>
      </c>
      <c r="T55" s="252"/>
      <c r="U55" s="251" t="s">
        <v>193</v>
      </c>
      <c r="V55" s="251"/>
      <c r="W55" s="251" t="s">
        <v>194</v>
      </c>
      <c r="X55" s="251"/>
      <c r="Y55" s="251" t="s">
        <v>195</v>
      </c>
      <c r="Z55" s="252"/>
      <c r="AA55" s="252" t="s">
        <v>196</v>
      </c>
      <c r="AB55" s="252"/>
      <c r="AC55" s="251"/>
      <c r="AD55" s="252"/>
      <c r="AE55" s="251" t="s">
        <v>197</v>
      </c>
      <c r="AF55" s="252"/>
      <c r="AG55" s="251" t="s">
        <v>198</v>
      </c>
      <c r="AH55" s="252"/>
      <c r="AI55" s="252" t="s">
        <v>199</v>
      </c>
      <c r="AJ55" s="252"/>
      <c r="AK55" s="251" t="s">
        <v>200</v>
      </c>
    </row>
    <row r="56" spans="1:37" x14ac:dyDescent="0.3">
      <c r="A56" s="152"/>
      <c r="B56" s="135" t="s">
        <v>10</v>
      </c>
      <c r="C56" s="254" t="s">
        <v>201</v>
      </c>
      <c r="D56" s="252"/>
      <c r="E56" s="254" t="s">
        <v>202</v>
      </c>
      <c r="F56" s="252"/>
      <c r="G56" s="255" t="s">
        <v>203</v>
      </c>
      <c r="H56" s="252"/>
      <c r="I56" s="255" t="s">
        <v>204</v>
      </c>
      <c r="J56" s="252"/>
      <c r="K56" s="255" t="s">
        <v>205</v>
      </c>
      <c r="L56" s="252"/>
      <c r="M56" s="254" t="s">
        <v>206</v>
      </c>
      <c r="N56" s="252"/>
      <c r="O56" s="254" t="s">
        <v>207</v>
      </c>
      <c r="P56" s="152"/>
      <c r="Q56" s="254" t="s">
        <v>202</v>
      </c>
      <c r="R56" s="252"/>
      <c r="S56" s="255" t="s">
        <v>208</v>
      </c>
      <c r="T56" s="252"/>
      <c r="U56" s="254" t="s">
        <v>209</v>
      </c>
      <c r="V56" s="252"/>
      <c r="W56" s="255" t="s">
        <v>210</v>
      </c>
      <c r="X56" s="251"/>
      <c r="Y56" s="255" t="s">
        <v>211</v>
      </c>
      <c r="Z56" s="252"/>
      <c r="AA56" s="255" t="s">
        <v>212</v>
      </c>
      <c r="AB56" s="252"/>
      <c r="AC56" s="255" t="s">
        <v>88</v>
      </c>
      <c r="AD56" s="252"/>
      <c r="AE56" s="255" t="s">
        <v>213</v>
      </c>
      <c r="AF56" s="252"/>
      <c r="AG56" s="255" t="s">
        <v>214</v>
      </c>
      <c r="AH56" s="152"/>
      <c r="AI56" s="254" t="s">
        <v>215</v>
      </c>
      <c r="AJ56" s="152"/>
      <c r="AK56" s="254" t="s">
        <v>212</v>
      </c>
    </row>
    <row r="57" spans="1:37" x14ac:dyDescent="0.3">
      <c r="B57" s="211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5"/>
      <c r="S57" s="135"/>
      <c r="T57" s="135"/>
      <c r="U57" s="135"/>
      <c r="V57" s="135"/>
      <c r="W57" s="135"/>
      <c r="X57" s="135"/>
      <c r="Y57" s="135"/>
      <c r="Z57" s="135"/>
      <c r="AA57" s="135"/>
      <c r="AB57" s="135"/>
      <c r="AC57" s="135"/>
      <c r="AD57" s="135"/>
      <c r="AE57" s="135"/>
      <c r="AF57" s="135"/>
      <c r="AG57" s="135"/>
      <c r="AH57" s="135"/>
      <c r="AI57" s="135"/>
      <c r="AJ57" s="135"/>
      <c r="AK57" s="135"/>
    </row>
    <row r="58" spans="1:37" ht="18" customHeight="1" x14ac:dyDescent="0.3">
      <c r="A58" s="210" t="s">
        <v>370</v>
      </c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52"/>
      <c r="AK58" s="152"/>
    </row>
    <row r="59" spans="1:37" ht="18" customHeight="1" x14ac:dyDescent="0.3">
      <c r="A59" s="210" t="s">
        <v>242</v>
      </c>
      <c r="B59" s="211"/>
      <c r="C59" s="143">
        <v>8611242</v>
      </c>
      <c r="D59" s="116"/>
      <c r="E59" s="143">
        <v>57298909</v>
      </c>
      <c r="F59" s="116"/>
      <c r="G59" s="143">
        <v>3470021</v>
      </c>
      <c r="H59" s="116"/>
      <c r="I59" s="143">
        <v>4809941</v>
      </c>
      <c r="J59" s="116"/>
      <c r="K59" s="143">
        <v>-5159</v>
      </c>
      <c r="L59" s="116"/>
      <c r="M59" s="143">
        <v>929166</v>
      </c>
      <c r="N59" s="116"/>
      <c r="O59" s="143">
        <v>119893131</v>
      </c>
      <c r="P59" s="116"/>
      <c r="Q59" s="143">
        <v>-8997459</v>
      </c>
      <c r="R59" s="116"/>
      <c r="S59" s="143">
        <v>24833380</v>
      </c>
      <c r="T59" s="116"/>
      <c r="U59" s="143">
        <v>-1435975</v>
      </c>
      <c r="V59" s="143"/>
      <c r="W59" s="143">
        <v>2449580</v>
      </c>
      <c r="X59" s="143"/>
      <c r="Y59" s="143">
        <v>-34919990</v>
      </c>
      <c r="Z59" s="116"/>
      <c r="AA59" s="143">
        <v>-9073005</v>
      </c>
      <c r="AB59" s="116"/>
      <c r="AC59" s="143">
        <v>176936787</v>
      </c>
      <c r="AD59" s="116"/>
      <c r="AE59" s="143">
        <v>15000000</v>
      </c>
      <c r="AF59" s="116"/>
      <c r="AG59" s="143">
        <v>191936787</v>
      </c>
      <c r="AH59" s="116"/>
      <c r="AI59" s="143">
        <v>70241781</v>
      </c>
      <c r="AJ59" s="116"/>
      <c r="AK59" s="143">
        <v>262178568</v>
      </c>
    </row>
    <row r="60" spans="1:37" ht="18" customHeight="1" x14ac:dyDescent="0.3">
      <c r="A60" s="210" t="s">
        <v>217</v>
      </c>
      <c r="B60" s="135"/>
      <c r="C60" s="138"/>
      <c r="D60" s="146"/>
      <c r="E60" s="256"/>
      <c r="F60" s="146"/>
      <c r="G60" s="147"/>
      <c r="H60" s="146"/>
      <c r="I60" s="146"/>
      <c r="J60" s="146"/>
      <c r="K60" s="146"/>
      <c r="L60" s="146"/>
      <c r="M60" s="256"/>
      <c r="N60" s="146"/>
      <c r="O60" s="256"/>
      <c r="P60" s="146"/>
      <c r="Q60" s="256"/>
      <c r="R60" s="146"/>
      <c r="S60" s="142"/>
      <c r="T60" s="146"/>
      <c r="U60" s="146"/>
      <c r="V60" s="146"/>
      <c r="W60" s="256"/>
      <c r="X60" s="256"/>
      <c r="Y60" s="256"/>
      <c r="Z60" s="146"/>
      <c r="AA60" s="142"/>
      <c r="AB60" s="146"/>
      <c r="AC60" s="142"/>
      <c r="AD60" s="146"/>
      <c r="AE60" s="142"/>
      <c r="AF60" s="146"/>
      <c r="AG60" s="142"/>
      <c r="AH60" s="146"/>
      <c r="AI60" s="142"/>
      <c r="AJ60" s="146"/>
      <c r="AK60" s="142"/>
    </row>
    <row r="61" spans="1:37" ht="18" customHeight="1" x14ac:dyDescent="0.3">
      <c r="A61" s="257" t="s">
        <v>218</v>
      </c>
      <c r="B61" s="211"/>
      <c r="C61" s="258"/>
      <c r="D61" s="139"/>
      <c r="E61" s="258"/>
      <c r="F61" s="139"/>
      <c r="G61" s="136"/>
      <c r="H61" s="139"/>
      <c r="I61" s="139"/>
      <c r="J61" s="139"/>
      <c r="K61" s="139"/>
      <c r="L61" s="139"/>
      <c r="M61" s="258"/>
      <c r="N61" s="139"/>
      <c r="O61" s="258"/>
      <c r="P61" s="139"/>
      <c r="Q61" s="258"/>
      <c r="R61" s="139"/>
      <c r="S61" s="140"/>
      <c r="T61" s="139"/>
      <c r="U61" s="139"/>
      <c r="V61" s="139"/>
      <c r="W61" s="258"/>
      <c r="X61" s="258"/>
      <c r="Y61" s="258"/>
      <c r="Z61" s="139"/>
      <c r="AA61" s="140"/>
      <c r="AB61" s="139"/>
      <c r="AC61" s="140"/>
      <c r="AD61" s="139"/>
      <c r="AE61" s="140"/>
      <c r="AF61" s="139"/>
      <c r="AG61" s="140"/>
      <c r="AH61" s="139"/>
      <c r="AI61" s="140"/>
      <c r="AJ61" s="139"/>
      <c r="AK61" s="140"/>
    </row>
    <row r="62" spans="1:37" ht="18" customHeight="1" x14ac:dyDescent="0.3">
      <c r="A62" s="133" t="s">
        <v>219</v>
      </c>
      <c r="B62" s="135"/>
      <c r="C62" s="138">
        <v>0</v>
      </c>
      <c r="D62" s="139"/>
      <c r="E62" s="138">
        <v>0</v>
      </c>
      <c r="F62" s="138"/>
      <c r="G62" s="138">
        <v>0</v>
      </c>
      <c r="H62" s="138"/>
      <c r="I62" s="138">
        <v>0</v>
      </c>
      <c r="J62" s="138"/>
      <c r="K62" s="138">
        <v>0</v>
      </c>
      <c r="L62" s="138"/>
      <c r="M62" s="138">
        <v>0</v>
      </c>
      <c r="N62" s="138"/>
      <c r="O62" s="93">
        <v>-7969385</v>
      </c>
      <c r="P62" s="138"/>
      <c r="Q62" s="138">
        <v>0</v>
      </c>
      <c r="R62" s="138"/>
      <c r="S62" s="138">
        <v>0</v>
      </c>
      <c r="T62" s="138"/>
      <c r="U62" s="138">
        <v>0</v>
      </c>
      <c r="V62" s="138"/>
      <c r="W62" s="138">
        <v>0</v>
      </c>
      <c r="X62" s="138"/>
      <c r="Y62" s="138">
        <v>0</v>
      </c>
      <c r="Z62" s="138"/>
      <c r="AA62" s="138">
        <f>SUM(S62:Y62)</f>
        <v>0</v>
      </c>
      <c r="AB62" s="138"/>
      <c r="AC62" s="138">
        <f>SUM(C62:Q62,AA62)</f>
        <v>-7969385</v>
      </c>
      <c r="AD62" s="138"/>
      <c r="AE62" s="138">
        <v>0</v>
      </c>
      <c r="AF62" s="138"/>
      <c r="AG62" s="138">
        <f>SUM(AC62:AE62)</f>
        <v>-7969385</v>
      </c>
      <c r="AH62" s="139"/>
      <c r="AI62" s="93">
        <v>-4591594</v>
      </c>
      <c r="AJ62" s="140"/>
      <c r="AK62" s="138">
        <f>SUM(AG62,AI62)</f>
        <v>-12560979</v>
      </c>
    </row>
    <row r="63" spans="1:37" ht="18" customHeight="1" x14ac:dyDescent="0.3">
      <c r="A63" s="133" t="s">
        <v>220</v>
      </c>
      <c r="B63" s="135">
        <v>8</v>
      </c>
      <c r="C63" s="138">
        <v>0</v>
      </c>
      <c r="D63" s="139"/>
      <c r="E63" s="138">
        <v>0</v>
      </c>
      <c r="F63" s="138"/>
      <c r="G63" s="138">
        <v>0</v>
      </c>
      <c r="H63" s="138"/>
      <c r="I63" s="138">
        <v>0</v>
      </c>
      <c r="J63" s="138"/>
      <c r="K63" s="138">
        <v>0</v>
      </c>
      <c r="L63" s="138"/>
      <c r="M63" s="138">
        <v>0</v>
      </c>
      <c r="N63" s="138"/>
      <c r="O63" s="93">
        <v>0</v>
      </c>
      <c r="P63" s="138"/>
      <c r="Q63" s="138">
        <v>-1178400</v>
      </c>
      <c r="R63" s="138"/>
      <c r="S63" s="138">
        <v>0</v>
      </c>
      <c r="T63" s="138"/>
      <c r="U63" s="138">
        <v>0</v>
      </c>
      <c r="V63" s="138"/>
      <c r="W63" s="138">
        <v>0</v>
      </c>
      <c r="X63" s="138"/>
      <c r="Y63" s="138">
        <v>0</v>
      </c>
      <c r="Z63" s="138"/>
      <c r="AA63" s="138">
        <f>SUM(S63:Y63)</f>
        <v>0</v>
      </c>
      <c r="AB63" s="138"/>
      <c r="AC63" s="138">
        <f>SUM(C63:Q63,AA63)</f>
        <v>-1178400</v>
      </c>
      <c r="AD63" s="138"/>
      <c r="AE63" s="138">
        <v>0</v>
      </c>
      <c r="AF63" s="138"/>
      <c r="AG63" s="138">
        <f>SUM(AC63:AE63)</f>
        <v>-1178400</v>
      </c>
      <c r="AH63" s="139"/>
      <c r="AI63" s="93">
        <v>0</v>
      </c>
      <c r="AJ63" s="140"/>
      <c r="AK63" s="138">
        <f>SUM(AG63,AI63)</f>
        <v>-1178400</v>
      </c>
    </row>
    <row r="64" spans="1:37" ht="18" customHeight="1" x14ac:dyDescent="0.3">
      <c r="A64" s="257" t="s">
        <v>221</v>
      </c>
      <c r="B64" s="135"/>
      <c r="C64" s="141">
        <f>SUM(C62:C63)</f>
        <v>0</v>
      </c>
      <c r="D64" s="142"/>
      <c r="E64" s="141">
        <f>SUM(E62:E63)</f>
        <v>0</v>
      </c>
      <c r="F64" s="142"/>
      <c r="G64" s="141">
        <f>SUM(G62:G63)</f>
        <v>0</v>
      </c>
      <c r="H64" s="142"/>
      <c r="I64" s="141">
        <f>SUM(I62:I63)</f>
        <v>0</v>
      </c>
      <c r="J64" s="142"/>
      <c r="K64" s="141">
        <f>SUM(K62:K63)</f>
        <v>0</v>
      </c>
      <c r="L64" s="142"/>
      <c r="M64" s="141">
        <f>SUM(M62:M63)</f>
        <v>0</v>
      </c>
      <c r="N64" s="142"/>
      <c r="O64" s="141">
        <f>SUM(O62:O63)</f>
        <v>-7969385</v>
      </c>
      <c r="P64" s="142"/>
      <c r="Q64" s="141">
        <f>SUM(Q62:Q63)</f>
        <v>-1178400</v>
      </c>
      <c r="R64" s="142"/>
      <c r="S64" s="141">
        <f>SUM(S62:S63)</f>
        <v>0</v>
      </c>
      <c r="T64" s="142"/>
      <c r="U64" s="141">
        <f>SUM(U62:U63)</f>
        <v>0</v>
      </c>
      <c r="V64" s="143"/>
      <c r="W64" s="141">
        <f>SUM(W62:W63)</f>
        <v>0</v>
      </c>
      <c r="X64" s="143"/>
      <c r="Y64" s="141">
        <f>SUM(Y62:Y63)</f>
        <v>0</v>
      </c>
      <c r="Z64" s="142"/>
      <c r="AA64" s="141">
        <f>SUM(AA62:AA63)</f>
        <v>0</v>
      </c>
      <c r="AB64" s="142"/>
      <c r="AC64" s="141">
        <f>SUM(AC62:AC63)</f>
        <v>-9147785</v>
      </c>
      <c r="AD64" s="142"/>
      <c r="AE64" s="141">
        <f>SUM(AE62:AE63)</f>
        <v>0</v>
      </c>
      <c r="AF64" s="142"/>
      <c r="AG64" s="141">
        <f>SUM(AG62:AG63)</f>
        <v>-9147785</v>
      </c>
      <c r="AH64" s="142"/>
      <c r="AI64" s="141">
        <f>SUM(AI62:AI63)</f>
        <v>-4591594</v>
      </c>
      <c r="AJ64" s="142"/>
      <c r="AK64" s="141">
        <f>SUM(AK62:AK63)</f>
        <v>-13739379</v>
      </c>
    </row>
    <row r="65" spans="1:37" ht="18" customHeight="1" x14ac:dyDescent="0.3">
      <c r="A65" s="257" t="s">
        <v>222</v>
      </c>
      <c r="B65" s="135"/>
      <c r="C65" s="114"/>
      <c r="D65" s="142"/>
      <c r="E65" s="114"/>
      <c r="F65" s="142"/>
      <c r="G65" s="147"/>
      <c r="H65" s="142"/>
      <c r="I65" s="142"/>
      <c r="J65" s="142"/>
      <c r="K65" s="142"/>
      <c r="L65" s="142"/>
      <c r="M65" s="114"/>
      <c r="N65" s="142"/>
      <c r="O65" s="114"/>
      <c r="P65" s="142"/>
      <c r="Q65" s="114"/>
      <c r="R65" s="142"/>
      <c r="S65" s="114"/>
      <c r="T65" s="142"/>
      <c r="U65" s="142"/>
      <c r="V65" s="142"/>
      <c r="W65" s="114"/>
      <c r="X65" s="114"/>
      <c r="Y65" s="114"/>
      <c r="Z65" s="142"/>
      <c r="AA65" s="114"/>
      <c r="AB65" s="142"/>
      <c r="AC65" s="114"/>
      <c r="AD65" s="142"/>
      <c r="AE65" s="114"/>
      <c r="AF65" s="142"/>
      <c r="AG65" s="114"/>
      <c r="AH65" s="142"/>
      <c r="AI65" s="142"/>
      <c r="AJ65" s="142"/>
      <c r="AK65" s="142"/>
    </row>
    <row r="66" spans="1:37" ht="18" customHeight="1" x14ac:dyDescent="0.3">
      <c r="A66" s="257" t="s">
        <v>223</v>
      </c>
      <c r="B66" s="135"/>
      <c r="C66" s="114"/>
      <c r="D66" s="142"/>
      <c r="E66" s="114"/>
      <c r="F66" s="142"/>
      <c r="G66" s="147"/>
      <c r="H66" s="142"/>
      <c r="I66" s="142"/>
      <c r="J66" s="142"/>
      <c r="K66" s="142"/>
      <c r="L66" s="142"/>
      <c r="M66" s="114"/>
      <c r="N66" s="142"/>
      <c r="O66" s="114"/>
      <c r="P66" s="142"/>
      <c r="Q66" s="114"/>
      <c r="R66" s="142"/>
      <c r="S66" s="114"/>
      <c r="T66" s="142"/>
      <c r="U66" s="142"/>
      <c r="V66" s="142"/>
      <c r="W66" s="114"/>
      <c r="X66" s="114"/>
      <c r="Y66" s="114"/>
      <c r="Z66" s="142"/>
      <c r="AA66" s="114"/>
      <c r="AB66" s="142"/>
      <c r="AC66" s="114"/>
      <c r="AD66" s="142"/>
      <c r="AE66" s="114"/>
      <c r="AF66" s="142"/>
      <c r="AG66" s="114"/>
      <c r="AH66" s="142"/>
      <c r="AI66" s="142"/>
      <c r="AJ66" s="142"/>
      <c r="AK66" s="142"/>
    </row>
    <row r="67" spans="1:37" ht="18" customHeight="1" x14ac:dyDescent="0.3">
      <c r="A67" s="133" t="s">
        <v>224</v>
      </c>
      <c r="B67" s="135"/>
      <c r="C67" s="114"/>
      <c r="D67" s="142"/>
      <c r="E67" s="114"/>
      <c r="F67" s="142"/>
      <c r="G67" s="147"/>
      <c r="H67" s="142"/>
      <c r="I67" s="142"/>
      <c r="J67" s="142"/>
      <c r="K67" s="142"/>
      <c r="L67" s="142"/>
      <c r="M67" s="114"/>
      <c r="N67" s="142"/>
      <c r="O67" s="114"/>
      <c r="P67" s="142"/>
      <c r="Q67" s="114"/>
      <c r="R67" s="142"/>
      <c r="S67" s="114"/>
      <c r="T67" s="142"/>
      <c r="U67" s="142"/>
      <c r="V67" s="142"/>
      <c r="W67" s="114"/>
      <c r="X67" s="114"/>
      <c r="Y67" s="114"/>
      <c r="Z67" s="142"/>
      <c r="AA67" s="114"/>
      <c r="AB67" s="142"/>
      <c r="AC67" s="114"/>
      <c r="AD67" s="142"/>
      <c r="AE67" s="114"/>
      <c r="AF67" s="142"/>
      <c r="AG67" s="114"/>
      <c r="AH67" s="142"/>
      <c r="AI67" s="142"/>
      <c r="AJ67" s="142"/>
      <c r="AK67" s="142"/>
    </row>
    <row r="68" spans="1:37" ht="18" customHeight="1" x14ac:dyDescent="0.3">
      <c r="A68" s="133" t="s">
        <v>225</v>
      </c>
      <c r="B68" s="135"/>
      <c r="C68" s="138">
        <v>0</v>
      </c>
      <c r="D68" s="138"/>
      <c r="E68" s="138">
        <v>0</v>
      </c>
      <c r="F68" s="138"/>
      <c r="G68" s="138">
        <v>0</v>
      </c>
      <c r="H68" s="51"/>
      <c r="I68" s="93">
        <v>43668</v>
      </c>
      <c r="J68" s="51"/>
      <c r="K68" s="138">
        <v>0</v>
      </c>
      <c r="L68" s="138"/>
      <c r="M68" s="138">
        <v>0</v>
      </c>
      <c r="N68" s="138"/>
      <c r="O68" s="138">
        <v>0</v>
      </c>
      <c r="P68" s="138"/>
      <c r="Q68" s="138">
        <v>0</v>
      </c>
      <c r="R68" s="138"/>
      <c r="S68" s="138">
        <v>0</v>
      </c>
      <c r="T68" s="51"/>
      <c r="U68" s="138">
        <v>0</v>
      </c>
      <c r="V68" s="138"/>
      <c r="W68" s="138">
        <v>0</v>
      </c>
      <c r="X68" s="51"/>
      <c r="Y68" s="138">
        <v>0</v>
      </c>
      <c r="Z68" s="51"/>
      <c r="AA68" s="138">
        <f>SUM(S68:Y68)</f>
        <v>0</v>
      </c>
      <c r="AB68" s="51"/>
      <c r="AC68" s="138">
        <f>SUM(C68:Q68,AA68)</f>
        <v>43668</v>
      </c>
      <c r="AD68" s="140"/>
      <c r="AE68" s="138">
        <v>0</v>
      </c>
      <c r="AF68" s="140"/>
      <c r="AG68" s="138">
        <f>SUM(AC68:AE68)</f>
        <v>43668</v>
      </c>
      <c r="AH68" s="140"/>
      <c r="AI68" s="138">
        <v>-47549</v>
      </c>
      <c r="AJ68" s="140"/>
      <c r="AK68" s="138">
        <f>SUM(AG68,AI68)</f>
        <v>-3881</v>
      </c>
    </row>
    <row r="69" spans="1:37" ht="18" customHeight="1" x14ac:dyDescent="0.3">
      <c r="A69" s="133" t="s">
        <v>226</v>
      </c>
      <c r="B69" s="135"/>
      <c r="C69" s="138">
        <v>0</v>
      </c>
      <c r="D69" s="140"/>
      <c r="E69" s="138">
        <v>0</v>
      </c>
      <c r="F69" s="140"/>
      <c r="G69" s="138">
        <v>112851</v>
      </c>
      <c r="H69" s="140"/>
      <c r="I69" s="93">
        <v>-48566</v>
      </c>
      <c r="J69" s="140"/>
      <c r="K69" s="138">
        <v>-4758</v>
      </c>
      <c r="L69" s="140"/>
      <c r="M69" s="138">
        <v>0</v>
      </c>
      <c r="N69" s="140"/>
      <c r="O69" s="138">
        <v>0</v>
      </c>
      <c r="P69" s="140"/>
      <c r="Q69" s="138">
        <v>0</v>
      </c>
      <c r="R69" s="140"/>
      <c r="S69" s="138">
        <v>0</v>
      </c>
      <c r="T69" s="140"/>
      <c r="U69" s="138">
        <v>0</v>
      </c>
      <c r="V69" s="138"/>
      <c r="W69" s="138">
        <v>0</v>
      </c>
      <c r="X69" s="138"/>
      <c r="Y69" s="138">
        <v>0</v>
      </c>
      <c r="Z69" s="140"/>
      <c r="AA69" s="138">
        <f>SUM(S69:Y69)</f>
        <v>0</v>
      </c>
      <c r="AB69" s="140"/>
      <c r="AC69" s="138">
        <f>SUM(C69:Q69,AA69)</f>
        <v>59527</v>
      </c>
      <c r="AD69" s="140"/>
      <c r="AE69" s="138">
        <v>0</v>
      </c>
      <c r="AF69" s="140"/>
      <c r="AG69" s="138">
        <f>SUM(AC69:AE69)</f>
        <v>59527</v>
      </c>
      <c r="AH69" s="140"/>
      <c r="AI69" s="138">
        <v>0</v>
      </c>
      <c r="AJ69" s="140"/>
      <c r="AK69" s="138">
        <f>SUM(AG69,AI69)</f>
        <v>59527</v>
      </c>
    </row>
    <row r="70" spans="1:37" ht="18" customHeight="1" x14ac:dyDescent="0.3">
      <c r="A70" s="133" t="s">
        <v>227</v>
      </c>
      <c r="B70" s="135"/>
      <c r="C70" s="138">
        <v>0</v>
      </c>
      <c r="D70" s="140"/>
      <c r="E70" s="138">
        <v>0</v>
      </c>
      <c r="F70" s="140"/>
      <c r="G70" s="138">
        <v>0</v>
      </c>
      <c r="H70" s="140"/>
      <c r="I70" s="138">
        <v>0</v>
      </c>
      <c r="J70" s="140"/>
      <c r="K70" s="138">
        <v>0</v>
      </c>
      <c r="L70" s="140"/>
      <c r="M70" s="138">
        <v>0</v>
      </c>
      <c r="N70" s="140"/>
      <c r="O70" s="138">
        <v>0</v>
      </c>
      <c r="P70" s="140"/>
      <c r="Q70" s="138">
        <v>0</v>
      </c>
      <c r="R70" s="140"/>
      <c r="S70" s="138">
        <v>0</v>
      </c>
      <c r="T70" s="140"/>
      <c r="U70" s="138">
        <v>0</v>
      </c>
      <c r="V70" s="138"/>
      <c r="W70" s="138">
        <v>0</v>
      </c>
      <c r="X70" s="138"/>
      <c r="Y70" s="138">
        <v>0</v>
      </c>
      <c r="Z70" s="140"/>
      <c r="AA70" s="138">
        <f>SUM(S70:Y70)</f>
        <v>0</v>
      </c>
      <c r="AB70" s="140"/>
      <c r="AC70" s="138">
        <f>SUM(C70:Q70,AA70)</f>
        <v>0</v>
      </c>
      <c r="AD70" s="140"/>
      <c r="AE70" s="138">
        <v>0</v>
      </c>
      <c r="AF70" s="140"/>
      <c r="AG70" s="138">
        <f>SUM(AC70:AE70)</f>
        <v>0</v>
      </c>
      <c r="AH70" s="140"/>
      <c r="AI70" s="138">
        <v>170296</v>
      </c>
      <c r="AJ70" s="140"/>
      <c r="AK70" s="138">
        <f>SUM(AG70,AI70)</f>
        <v>170296</v>
      </c>
    </row>
    <row r="71" spans="1:37" ht="18" customHeight="1" x14ac:dyDescent="0.3">
      <c r="A71" s="133" t="s">
        <v>243</v>
      </c>
      <c r="B71" s="135"/>
      <c r="C71" s="138">
        <v>0</v>
      </c>
      <c r="D71" s="140"/>
      <c r="E71" s="138">
        <v>0</v>
      </c>
      <c r="F71" s="140"/>
      <c r="G71" s="138">
        <v>0</v>
      </c>
      <c r="H71" s="140"/>
      <c r="I71" s="138">
        <v>0</v>
      </c>
      <c r="J71" s="140"/>
      <c r="K71" s="138">
        <v>0</v>
      </c>
      <c r="L71" s="140"/>
      <c r="M71" s="138">
        <v>0</v>
      </c>
      <c r="N71" s="140"/>
      <c r="O71" s="138">
        <v>0</v>
      </c>
      <c r="P71" s="140"/>
      <c r="Q71" s="138">
        <v>0</v>
      </c>
      <c r="R71" s="140"/>
      <c r="S71" s="138">
        <v>0</v>
      </c>
      <c r="T71" s="140"/>
      <c r="U71" s="138">
        <v>0</v>
      </c>
      <c r="V71" s="138"/>
      <c r="W71" s="138">
        <v>0</v>
      </c>
      <c r="X71" s="138"/>
      <c r="Y71" s="138">
        <v>0</v>
      </c>
      <c r="Z71" s="140"/>
      <c r="AA71" s="138">
        <f>SUM(S71:Y71)</f>
        <v>0</v>
      </c>
      <c r="AB71" s="140"/>
      <c r="AC71" s="138">
        <f>SUM(C71:Q71,AA71)</f>
        <v>0</v>
      </c>
      <c r="AD71" s="140"/>
      <c r="AE71" s="138">
        <v>0</v>
      </c>
      <c r="AF71" s="140"/>
      <c r="AG71" s="138">
        <f>SUM(AC71:AE71)</f>
        <v>0</v>
      </c>
      <c r="AH71" s="140"/>
      <c r="AI71" s="138">
        <v>-9</v>
      </c>
      <c r="AJ71" s="140"/>
      <c r="AK71" s="138">
        <f>SUM(AG71,AI71)</f>
        <v>-9</v>
      </c>
    </row>
    <row r="72" spans="1:37" ht="18" customHeight="1" x14ac:dyDescent="0.3">
      <c r="A72" s="133" t="s">
        <v>244</v>
      </c>
      <c r="B72" s="135"/>
      <c r="C72" s="138"/>
      <c r="D72" s="140"/>
      <c r="E72" s="138"/>
      <c r="F72" s="140"/>
      <c r="G72" s="138"/>
      <c r="H72" s="140"/>
      <c r="I72" s="138"/>
      <c r="J72" s="140"/>
      <c r="K72" s="138"/>
      <c r="L72" s="140"/>
      <c r="M72" s="138"/>
      <c r="N72" s="140"/>
      <c r="O72" s="138"/>
      <c r="P72" s="140"/>
      <c r="Q72" s="138"/>
      <c r="R72" s="140"/>
      <c r="S72" s="138"/>
      <c r="T72" s="140"/>
      <c r="U72" s="138"/>
      <c r="V72" s="138"/>
      <c r="W72" s="138"/>
      <c r="X72" s="138"/>
      <c r="Y72" s="138"/>
      <c r="Z72" s="140"/>
      <c r="AA72" s="138"/>
      <c r="AB72" s="140"/>
      <c r="AC72" s="138"/>
      <c r="AD72" s="140"/>
      <c r="AE72" s="138"/>
      <c r="AF72" s="140"/>
      <c r="AG72" s="138"/>
      <c r="AH72" s="140"/>
      <c r="AI72" s="138"/>
      <c r="AJ72" s="140"/>
      <c r="AK72" s="138"/>
    </row>
    <row r="73" spans="1:37" ht="18" customHeight="1" x14ac:dyDescent="0.3">
      <c r="A73" s="133" t="s">
        <v>229</v>
      </c>
      <c r="C73" s="144">
        <v>0</v>
      </c>
      <c r="D73" s="139"/>
      <c r="E73" s="144">
        <v>0</v>
      </c>
      <c r="F73" s="138"/>
      <c r="G73" s="144">
        <v>0</v>
      </c>
      <c r="H73" s="138"/>
      <c r="I73" s="144">
        <v>0</v>
      </c>
      <c r="J73" s="138"/>
      <c r="K73" s="144">
        <v>0</v>
      </c>
      <c r="L73" s="138"/>
      <c r="M73" s="144">
        <v>0</v>
      </c>
      <c r="N73" s="138"/>
      <c r="O73" s="144">
        <v>0</v>
      </c>
      <c r="P73" s="138"/>
      <c r="Q73" s="71">
        <v>0</v>
      </c>
      <c r="R73" s="138"/>
      <c r="S73" s="144">
        <v>0</v>
      </c>
      <c r="T73" s="138"/>
      <c r="U73" s="144">
        <v>0</v>
      </c>
      <c r="V73" s="138"/>
      <c r="W73" s="144">
        <v>0</v>
      </c>
      <c r="X73" s="138"/>
      <c r="Y73" s="144">
        <v>0</v>
      </c>
      <c r="Z73" s="138"/>
      <c r="AA73" s="144">
        <f>SUM(S73:Y73)</f>
        <v>0</v>
      </c>
      <c r="AB73" s="138"/>
      <c r="AC73" s="144">
        <f>SUM(C73:Q73,AA73)</f>
        <v>0</v>
      </c>
      <c r="AD73" s="138"/>
      <c r="AE73" s="144">
        <v>0</v>
      </c>
      <c r="AF73" s="138"/>
      <c r="AG73" s="144">
        <f>SUM(AC73:AE73)</f>
        <v>0</v>
      </c>
      <c r="AH73" s="139"/>
      <c r="AI73" s="71">
        <v>602296</v>
      </c>
      <c r="AJ73" s="140"/>
      <c r="AK73" s="71">
        <f>SUM(AG73,AI73)</f>
        <v>602296</v>
      </c>
    </row>
    <row r="74" spans="1:37" ht="18" customHeight="1" x14ac:dyDescent="0.3">
      <c r="A74" s="257" t="s">
        <v>230</v>
      </c>
      <c r="B74" s="135"/>
      <c r="C74" s="138"/>
      <c r="D74" s="142"/>
      <c r="E74" s="138"/>
      <c r="F74" s="142"/>
      <c r="G74" s="138"/>
      <c r="H74" s="142"/>
      <c r="I74" s="138"/>
      <c r="J74" s="142"/>
      <c r="K74" s="138"/>
      <c r="L74" s="142"/>
      <c r="M74" s="138"/>
      <c r="N74" s="142"/>
      <c r="O74" s="114"/>
      <c r="P74" s="142"/>
      <c r="Q74" s="138"/>
      <c r="R74" s="142"/>
      <c r="S74" s="114"/>
      <c r="T74" s="142"/>
      <c r="U74" s="114"/>
      <c r="V74" s="114"/>
      <c r="W74" s="114"/>
      <c r="X74" s="114"/>
      <c r="Y74" s="114"/>
      <c r="Z74" s="142"/>
      <c r="AA74" s="114"/>
      <c r="AB74" s="142"/>
      <c r="AC74" s="114"/>
      <c r="AD74" s="142"/>
      <c r="AE74" s="114"/>
      <c r="AF74" s="142"/>
      <c r="AG74" s="114"/>
      <c r="AH74" s="142"/>
      <c r="AI74" s="142"/>
      <c r="AJ74" s="142"/>
      <c r="AK74" s="142"/>
    </row>
    <row r="75" spans="1:37" ht="18" customHeight="1" x14ac:dyDescent="0.3">
      <c r="A75" s="257" t="s">
        <v>223</v>
      </c>
      <c r="B75" s="135"/>
      <c r="C75" s="145">
        <f>SUM(C68:C73)</f>
        <v>0</v>
      </c>
      <c r="D75" s="143"/>
      <c r="E75" s="145">
        <f>SUM(E68:E73)</f>
        <v>0</v>
      </c>
      <c r="F75" s="143"/>
      <c r="G75" s="145">
        <f>SUM(G68:G73)</f>
        <v>112851</v>
      </c>
      <c r="H75" s="143"/>
      <c r="I75" s="145">
        <f>SUM(I68:I73)</f>
        <v>-4898</v>
      </c>
      <c r="J75" s="143"/>
      <c r="K75" s="145">
        <f>SUM(K68:K73)</f>
        <v>-4758</v>
      </c>
      <c r="L75" s="143"/>
      <c r="M75" s="145">
        <f>SUM(M68:M73)</f>
        <v>0</v>
      </c>
      <c r="N75" s="143"/>
      <c r="O75" s="145">
        <f>SUM(O68:O73)</f>
        <v>0</v>
      </c>
      <c r="P75" s="143"/>
      <c r="Q75" s="145">
        <f>SUM(Q68:Q73)</f>
        <v>0</v>
      </c>
      <c r="R75" s="143"/>
      <c r="S75" s="145">
        <f>SUM(S68:S73)</f>
        <v>0</v>
      </c>
      <c r="T75" s="143"/>
      <c r="U75" s="145">
        <f>SUM(U68:U73)</f>
        <v>0</v>
      </c>
      <c r="V75" s="143"/>
      <c r="W75" s="145">
        <f>SUM(W68:W73)</f>
        <v>0</v>
      </c>
      <c r="X75" s="143"/>
      <c r="Y75" s="145">
        <f>SUM(Y68:Y73)</f>
        <v>0</v>
      </c>
      <c r="Z75" s="143"/>
      <c r="AA75" s="145">
        <f>SUM(AA68:AA73)</f>
        <v>0</v>
      </c>
      <c r="AB75" s="143"/>
      <c r="AC75" s="145">
        <f>SUM(AC68:AC73)</f>
        <v>103195</v>
      </c>
      <c r="AD75" s="143"/>
      <c r="AE75" s="145">
        <f>SUM(AE68:AE73)</f>
        <v>0</v>
      </c>
      <c r="AF75" s="143"/>
      <c r="AG75" s="145">
        <f>SUM(AG68:AG73)</f>
        <v>103195</v>
      </c>
      <c r="AH75" s="143"/>
      <c r="AI75" s="145">
        <f>SUM(AI68:AI73)</f>
        <v>725034</v>
      </c>
      <c r="AJ75" s="143"/>
      <c r="AK75" s="145">
        <f>SUM(AK68:AK73)</f>
        <v>828229</v>
      </c>
    </row>
    <row r="76" spans="1:37" ht="18" customHeight="1" x14ac:dyDescent="0.3">
      <c r="A76" s="210" t="s">
        <v>231</v>
      </c>
      <c r="B76" s="135"/>
      <c r="C76" s="115"/>
      <c r="D76" s="146"/>
      <c r="E76" s="115"/>
      <c r="F76" s="146"/>
      <c r="G76" s="115"/>
      <c r="H76" s="146"/>
      <c r="I76" s="146"/>
      <c r="J76" s="146"/>
      <c r="K76" s="146"/>
      <c r="L76" s="146"/>
      <c r="M76" s="115"/>
      <c r="N76" s="146"/>
      <c r="O76" s="115"/>
      <c r="P76" s="147"/>
      <c r="Q76" s="115"/>
      <c r="R76" s="146"/>
      <c r="S76" s="115"/>
      <c r="T76" s="146"/>
      <c r="U76" s="115"/>
      <c r="V76" s="115"/>
      <c r="W76" s="115"/>
      <c r="X76" s="115"/>
      <c r="Y76" s="115"/>
      <c r="Z76" s="146"/>
      <c r="AA76" s="115"/>
      <c r="AB76" s="146"/>
      <c r="AC76" s="115"/>
      <c r="AD76" s="146"/>
      <c r="AE76" s="115"/>
      <c r="AF76" s="146"/>
      <c r="AG76" s="115"/>
      <c r="AH76" s="146"/>
      <c r="AI76" s="140"/>
      <c r="AJ76" s="146"/>
      <c r="AK76" s="140"/>
    </row>
    <row r="77" spans="1:37" ht="18" customHeight="1" x14ac:dyDescent="0.3">
      <c r="A77" s="210" t="s">
        <v>232</v>
      </c>
      <c r="B77" s="135"/>
      <c r="C77" s="145">
        <f>C64+C75</f>
        <v>0</v>
      </c>
      <c r="D77" s="146"/>
      <c r="E77" s="145">
        <f>E64+E75</f>
        <v>0</v>
      </c>
      <c r="F77" s="146"/>
      <c r="G77" s="145">
        <f>G64+G75</f>
        <v>112851</v>
      </c>
      <c r="H77" s="146"/>
      <c r="I77" s="145">
        <f>I64+I75</f>
        <v>-4898</v>
      </c>
      <c r="J77" s="146"/>
      <c r="K77" s="145">
        <f>K64+K75</f>
        <v>-4758</v>
      </c>
      <c r="L77" s="146"/>
      <c r="M77" s="145">
        <f>M64+M75</f>
        <v>0</v>
      </c>
      <c r="N77" s="146"/>
      <c r="O77" s="145">
        <f>O64+O75</f>
        <v>-7969385</v>
      </c>
      <c r="P77" s="147"/>
      <c r="Q77" s="145">
        <f>Q64+Q75</f>
        <v>-1178400</v>
      </c>
      <c r="R77" s="146"/>
      <c r="S77" s="145">
        <f>S64+S75</f>
        <v>0</v>
      </c>
      <c r="T77" s="146"/>
      <c r="U77" s="145">
        <f>U64+U75</f>
        <v>0</v>
      </c>
      <c r="V77" s="143"/>
      <c r="W77" s="145">
        <f>W64+W75</f>
        <v>0</v>
      </c>
      <c r="X77" s="143"/>
      <c r="Y77" s="145">
        <f>Y64+Y75</f>
        <v>0</v>
      </c>
      <c r="Z77" s="143"/>
      <c r="AA77" s="145">
        <f>AA64+AA75</f>
        <v>0</v>
      </c>
      <c r="AB77" s="146"/>
      <c r="AC77" s="145">
        <f>AC64+AC75</f>
        <v>-9044590</v>
      </c>
      <c r="AD77" s="146"/>
      <c r="AE77" s="145">
        <f>AE64+AE75</f>
        <v>0</v>
      </c>
      <c r="AF77" s="146"/>
      <c r="AG77" s="145">
        <f>AG64+AG75</f>
        <v>-9044590</v>
      </c>
      <c r="AH77" s="146"/>
      <c r="AI77" s="145">
        <f>AI64+AI75</f>
        <v>-3866560</v>
      </c>
      <c r="AJ77" s="146"/>
      <c r="AK77" s="145">
        <f>AK64+AK75</f>
        <v>-12911150</v>
      </c>
    </row>
    <row r="78" spans="1:37" ht="18" customHeight="1" x14ac:dyDescent="0.3">
      <c r="A78" s="210" t="s">
        <v>233</v>
      </c>
      <c r="B78" s="135"/>
      <c r="C78" s="115"/>
      <c r="D78" s="146"/>
      <c r="E78" s="115"/>
      <c r="F78" s="146"/>
      <c r="G78" s="115"/>
      <c r="H78" s="146"/>
      <c r="I78" s="146"/>
      <c r="J78" s="146"/>
      <c r="K78" s="146"/>
      <c r="L78" s="146"/>
      <c r="M78" s="115"/>
      <c r="N78" s="146"/>
      <c r="O78" s="115"/>
      <c r="P78" s="147"/>
      <c r="Q78" s="115"/>
      <c r="R78" s="146"/>
      <c r="S78" s="115"/>
      <c r="T78" s="146"/>
      <c r="U78" s="146"/>
      <c r="V78" s="146"/>
      <c r="W78" s="115"/>
      <c r="X78" s="115"/>
      <c r="Y78" s="115"/>
      <c r="Z78" s="146"/>
      <c r="AA78" s="115"/>
      <c r="AB78" s="146"/>
      <c r="AC78" s="115"/>
      <c r="AD78" s="146"/>
      <c r="AE78" s="115"/>
      <c r="AF78" s="146"/>
      <c r="AG78" s="115"/>
      <c r="AH78" s="146"/>
      <c r="AI78" s="140"/>
      <c r="AJ78" s="146"/>
      <c r="AK78" s="140"/>
    </row>
    <row r="79" spans="1:37" ht="18" customHeight="1" x14ac:dyDescent="0.3">
      <c r="A79" s="133" t="s">
        <v>234</v>
      </c>
      <c r="B79" s="135"/>
      <c r="C79" s="65">
        <v>0</v>
      </c>
      <c r="D79" s="65"/>
      <c r="E79" s="65">
        <v>0</v>
      </c>
      <c r="F79" s="65"/>
      <c r="G79" s="65">
        <v>0</v>
      </c>
      <c r="H79" s="65"/>
      <c r="I79" s="65">
        <v>0</v>
      </c>
      <c r="J79" s="65"/>
      <c r="K79" s="65">
        <v>0</v>
      </c>
      <c r="L79" s="65"/>
      <c r="M79" s="65">
        <v>0</v>
      </c>
      <c r="N79" s="65"/>
      <c r="O79" s="93">
        <v>6308438</v>
      </c>
      <c r="P79" s="65"/>
      <c r="Q79" s="65">
        <v>0</v>
      </c>
      <c r="R79" s="65"/>
      <c r="S79" s="65">
        <v>0</v>
      </c>
      <c r="T79" s="65"/>
      <c r="U79" s="65">
        <v>0</v>
      </c>
      <c r="V79" s="65"/>
      <c r="W79" s="65">
        <v>0</v>
      </c>
      <c r="X79" s="65"/>
      <c r="Y79" s="65">
        <v>0</v>
      </c>
      <c r="Z79" s="65"/>
      <c r="AA79" s="65">
        <f>SUM(S79:Y79)</f>
        <v>0</v>
      </c>
      <c r="AB79" s="65"/>
      <c r="AC79" s="138">
        <f>SUM(C79:Q79,AA79)</f>
        <v>6308438</v>
      </c>
      <c r="AD79" s="65"/>
      <c r="AE79" s="65">
        <v>0</v>
      </c>
      <c r="AF79" s="65"/>
      <c r="AG79" s="138">
        <f>SUM(AC79:AE79)</f>
        <v>6308438</v>
      </c>
      <c r="AH79" s="65"/>
      <c r="AI79" s="93">
        <v>1953051</v>
      </c>
      <c r="AJ79" s="65"/>
      <c r="AK79" s="65">
        <f>AG79+AI79</f>
        <v>8261489</v>
      </c>
    </row>
    <row r="80" spans="1:37" ht="18" customHeight="1" x14ac:dyDescent="0.3">
      <c r="A80" s="133" t="s">
        <v>235</v>
      </c>
      <c r="B80" s="135"/>
      <c r="C80" s="65"/>
      <c r="D80" s="65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</row>
    <row r="81" spans="1:37" ht="18" customHeight="1" x14ac:dyDescent="0.3">
      <c r="A81" s="133" t="s">
        <v>245</v>
      </c>
      <c r="B81" s="135"/>
      <c r="C81" s="65"/>
      <c r="D81" s="65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</row>
    <row r="82" spans="1:37" ht="18" customHeight="1" x14ac:dyDescent="0.3">
      <c r="A82" s="133" t="s">
        <v>237</v>
      </c>
      <c r="B82" s="135"/>
      <c r="C82" s="65">
        <v>0</v>
      </c>
      <c r="D82" s="65"/>
      <c r="E82" s="65">
        <v>0</v>
      </c>
      <c r="F82" s="65"/>
      <c r="G82" s="65">
        <v>0</v>
      </c>
      <c r="H82" s="65"/>
      <c r="I82" s="65">
        <v>0</v>
      </c>
      <c r="J82" s="65"/>
      <c r="K82" s="65">
        <v>0</v>
      </c>
      <c r="L82" s="65"/>
      <c r="M82" s="65">
        <v>0</v>
      </c>
      <c r="N82" s="65"/>
      <c r="O82" s="93">
        <v>-2091</v>
      </c>
      <c r="P82" s="65"/>
      <c r="Q82" s="65">
        <v>0</v>
      </c>
      <c r="R82" s="65"/>
      <c r="S82" s="65">
        <v>0</v>
      </c>
      <c r="T82" s="65"/>
      <c r="U82" s="65">
        <v>0</v>
      </c>
      <c r="V82" s="65"/>
      <c r="W82" s="65">
        <v>0</v>
      </c>
      <c r="X82" s="65"/>
      <c r="Y82" s="65">
        <v>0</v>
      </c>
      <c r="Z82" s="65"/>
      <c r="AA82" s="65">
        <v>0</v>
      </c>
      <c r="AB82" s="65"/>
      <c r="AC82" s="138">
        <f>SUM(C82:Q82,AA82)</f>
        <v>-2091</v>
      </c>
      <c r="AD82" s="65"/>
      <c r="AE82" s="65">
        <v>0</v>
      </c>
      <c r="AF82" s="65"/>
      <c r="AG82" s="138">
        <f>SUM(AC82:AE82)</f>
        <v>-2091</v>
      </c>
      <c r="AH82" s="65"/>
      <c r="AI82" s="93">
        <v>263</v>
      </c>
      <c r="AJ82" s="65"/>
      <c r="AK82" s="65">
        <f>AG82+AI82</f>
        <v>-1828</v>
      </c>
    </row>
    <row r="83" spans="1:37" ht="18" customHeight="1" x14ac:dyDescent="0.3">
      <c r="A83" s="133" t="s">
        <v>238</v>
      </c>
      <c r="B83" s="135"/>
      <c r="C83" s="144">
        <v>0</v>
      </c>
      <c r="D83" s="140"/>
      <c r="E83" s="144">
        <v>0</v>
      </c>
      <c r="F83" s="140"/>
      <c r="G83" s="144">
        <v>0</v>
      </c>
      <c r="H83" s="140"/>
      <c r="I83" s="144">
        <v>0</v>
      </c>
      <c r="J83" s="140"/>
      <c r="K83" s="144">
        <v>0</v>
      </c>
      <c r="L83" s="140"/>
      <c r="M83" s="144">
        <v>0</v>
      </c>
      <c r="N83" s="140"/>
      <c r="O83" s="144">
        <v>0</v>
      </c>
      <c r="P83" s="140"/>
      <c r="Q83" s="144">
        <v>0</v>
      </c>
      <c r="R83" s="140"/>
      <c r="S83" s="71">
        <v>-56591</v>
      </c>
      <c r="T83" s="140"/>
      <c r="U83" s="71">
        <v>615449</v>
      </c>
      <c r="V83" s="72"/>
      <c r="W83" s="71">
        <v>23726</v>
      </c>
      <c r="X83" s="138"/>
      <c r="Y83" s="71">
        <v>20823134</v>
      </c>
      <c r="Z83" s="140"/>
      <c r="AA83" s="144">
        <f>SUM(S83:Y83)</f>
        <v>21405718</v>
      </c>
      <c r="AB83" s="140"/>
      <c r="AC83" s="144">
        <f>SUM(C83:Q83,AA83)</f>
        <v>21405718</v>
      </c>
      <c r="AD83" s="140"/>
      <c r="AE83" s="144">
        <v>0</v>
      </c>
      <c r="AF83" s="140"/>
      <c r="AG83" s="144">
        <f>SUM(AC83:AE83)</f>
        <v>21405718</v>
      </c>
      <c r="AH83" s="140"/>
      <c r="AI83" s="71">
        <v>6024917</v>
      </c>
      <c r="AJ83" s="138"/>
      <c r="AK83" s="144">
        <f>AG83+AI83</f>
        <v>27430635</v>
      </c>
    </row>
    <row r="84" spans="1:37" ht="18" customHeight="1" x14ac:dyDescent="0.3">
      <c r="A84" s="210" t="s">
        <v>144</v>
      </c>
      <c r="B84" s="135"/>
      <c r="C84" s="145">
        <f>SUM(C79:C83)</f>
        <v>0</v>
      </c>
      <c r="D84" s="142"/>
      <c r="E84" s="145">
        <f>SUM(E79:E83)</f>
        <v>0</v>
      </c>
      <c r="F84" s="142"/>
      <c r="G84" s="145">
        <f>SUM(G79:G83)</f>
        <v>0</v>
      </c>
      <c r="H84" s="142"/>
      <c r="I84" s="145">
        <f>SUM(I79:I83)</f>
        <v>0</v>
      </c>
      <c r="J84" s="142"/>
      <c r="K84" s="145">
        <f>SUM(K79:K83)</f>
        <v>0</v>
      </c>
      <c r="L84" s="142"/>
      <c r="M84" s="145">
        <f>SUM(M79:M83)</f>
        <v>0</v>
      </c>
      <c r="N84" s="142"/>
      <c r="O84" s="145">
        <f>SUM(O79:O83)</f>
        <v>6306347</v>
      </c>
      <c r="P84" s="142"/>
      <c r="Q84" s="145">
        <f>SUM(Q79:Q83)</f>
        <v>0</v>
      </c>
      <c r="R84" s="142"/>
      <c r="S84" s="145">
        <f>SUM(S79:S83)</f>
        <v>-56591</v>
      </c>
      <c r="T84" s="142"/>
      <c r="U84" s="145">
        <f>SUM(U79:U83)</f>
        <v>615449</v>
      </c>
      <c r="V84" s="143"/>
      <c r="W84" s="145">
        <f>SUM(W79:W83)</f>
        <v>23726</v>
      </c>
      <c r="X84" s="143"/>
      <c r="Y84" s="145">
        <f>SUM(Y79:Y83)</f>
        <v>20823134</v>
      </c>
      <c r="Z84" s="142"/>
      <c r="AA84" s="145">
        <f>SUM(AA79:AA83)</f>
        <v>21405718</v>
      </c>
      <c r="AB84" s="142"/>
      <c r="AC84" s="145">
        <f>SUM(AC79:AC83)</f>
        <v>27712065</v>
      </c>
      <c r="AD84" s="142"/>
      <c r="AE84" s="145">
        <f>SUM(AE79:AE83)</f>
        <v>0</v>
      </c>
      <c r="AF84" s="142"/>
      <c r="AG84" s="145">
        <f>SUM(AG79:AG83)</f>
        <v>27712065</v>
      </c>
      <c r="AH84" s="142"/>
      <c r="AI84" s="145">
        <f>SUM(AI79:AI83)</f>
        <v>7978231</v>
      </c>
      <c r="AJ84" s="142"/>
      <c r="AK84" s="145">
        <f>SUM(AK79:AK83)</f>
        <v>35690296</v>
      </c>
    </row>
    <row r="85" spans="1:37" ht="18" customHeight="1" x14ac:dyDescent="0.3">
      <c r="A85" s="133" t="s">
        <v>239</v>
      </c>
      <c r="B85" s="135"/>
      <c r="C85" s="138">
        <v>0</v>
      </c>
      <c r="D85" s="139"/>
      <c r="E85" s="138">
        <v>0</v>
      </c>
      <c r="F85" s="140"/>
      <c r="G85" s="138">
        <v>0</v>
      </c>
      <c r="H85" s="140"/>
      <c r="I85" s="138">
        <v>0</v>
      </c>
      <c r="J85" s="140"/>
      <c r="K85" s="138">
        <v>0</v>
      </c>
      <c r="L85" s="140"/>
      <c r="M85" s="138">
        <v>0</v>
      </c>
      <c r="N85" s="140"/>
      <c r="O85" s="72">
        <v>-750660</v>
      </c>
      <c r="P85" s="136"/>
      <c r="Q85" s="138">
        <v>0</v>
      </c>
      <c r="R85" s="140"/>
      <c r="S85" s="138">
        <v>0</v>
      </c>
      <c r="T85" s="139"/>
      <c r="U85" s="138">
        <v>0</v>
      </c>
      <c r="V85" s="138"/>
      <c r="W85" s="138">
        <v>0</v>
      </c>
      <c r="X85" s="138"/>
      <c r="Y85" s="138">
        <v>0</v>
      </c>
      <c r="Z85" s="139"/>
      <c r="AA85" s="138">
        <f>SUM(S85:Y85)</f>
        <v>0</v>
      </c>
      <c r="AB85" s="139"/>
      <c r="AC85" s="266">
        <f>SUM(C85:Q85,AA85)</f>
        <v>-750660</v>
      </c>
      <c r="AD85" s="139"/>
      <c r="AE85" s="138">
        <v>0</v>
      </c>
      <c r="AF85" s="139"/>
      <c r="AG85" s="138">
        <f>SUM(AC85:AE85)</f>
        <v>-750660</v>
      </c>
      <c r="AH85" s="139"/>
      <c r="AI85" s="138">
        <v>0</v>
      </c>
      <c r="AJ85" s="139"/>
      <c r="AK85" s="138">
        <f>SUM(AG85:AI85)</f>
        <v>-750660</v>
      </c>
    </row>
    <row r="86" spans="1:37" ht="18" customHeight="1" x14ac:dyDescent="0.3">
      <c r="A86" s="133" t="s">
        <v>246</v>
      </c>
      <c r="B86" s="135"/>
      <c r="C86" s="144">
        <v>0</v>
      </c>
      <c r="D86" s="139"/>
      <c r="E86" s="144">
        <v>0</v>
      </c>
      <c r="F86" s="140"/>
      <c r="G86" s="144">
        <v>0</v>
      </c>
      <c r="H86" s="140"/>
      <c r="I86" s="144">
        <v>0</v>
      </c>
      <c r="J86" s="140"/>
      <c r="K86" s="144">
        <v>0</v>
      </c>
      <c r="L86" s="140"/>
      <c r="M86" s="144">
        <v>0</v>
      </c>
      <c r="N86" s="140"/>
      <c r="O86" s="71">
        <v>50158</v>
      </c>
      <c r="P86" s="136"/>
      <c r="Q86" s="144">
        <v>0</v>
      </c>
      <c r="R86" s="140"/>
      <c r="S86" s="144">
        <v>-50158</v>
      </c>
      <c r="T86" s="139"/>
      <c r="U86" s="144">
        <v>0</v>
      </c>
      <c r="V86" s="138"/>
      <c r="W86" s="144">
        <v>0</v>
      </c>
      <c r="X86" s="138"/>
      <c r="Y86" s="144">
        <v>0</v>
      </c>
      <c r="Z86" s="139"/>
      <c r="AA86" s="144">
        <f>SUM(S86:Y86)</f>
        <v>-50158</v>
      </c>
      <c r="AB86" s="139"/>
      <c r="AC86" s="144">
        <f>SUM(C86:Q86,AA86)</f>
        <v>0</v>
      </c>
      <c r="AD86" s="139"/>
      <c r="AE86" s="144">
        <v>0</v>
      </c>
      <c r="AF86" s="139"/>
      <c r="AG86" s="144">
        <f>SUM(AC86:AE86)</f>
        <v>0</v>
      </c>
      <c r="AH86" s="139"/>
      <c r="AI86" s="144">
        <v>0</v>
      </c>
      <c r="AJ86" s="139"/>
      <c r="AK86" s="144">
        <f>SUM(AG86:AI86)</f>
        <v>0</v>
      </c>
    </row>
    <row r="87" spans="1:37" ht="18" customHeight="1" thickBot="1" x14ac:dyDescent="0.35">
      <c r="A87" s="210" t="s">
        <v>373</v>
      </c>
      <c r="B87" s="135"/>
      <c r="C87" s="148">
        <f>C59+C77+C84+C85+C86</f>
        <v>8611242</v>
      </c>
      <c r="D87" s="146"/>
      <c r="E87" s="148">
        <f>E59+E77+E84+E85+E86</f>
        <v>57298909</v>
      </c>
      <c r="F87" s="146"/>
      <c r="G87" s="148">
        <f>G59+G77+G84+G85+G86</f>
        <v>3582872</v>
      </c>
      <c r="H87" s="146"/>
      <c r="I87" s="148">
        <f>I59+I77+I84+I85+I86</f>
        <v>4805043</v>
      </c>
      <c r="J87" s="146"/>
      <c r="K87" s="148">
        <f>K59+K77+K84+K85+K86</f>
        <v>-9917</v>
      </c>
      <c r="L87" s="146"/>
      <c r="M87" s="148">
        <f>M59+M77+M84+M85+M86</f>
        <v>929166</v>
      </c>
      <c r="N87" s="146"/>
      <c r="O87" s="148">
        <f>O59+O77+O84+O85+O86</f>
        <v>117529591</v>
      </c>
      <c r="P87" s="147"/>
      <c r="Q87" s="148">
        <f>Q59+Q77+Q84+Q85+Q86</f>
        <v>-10175859</v>
      </c>
      <c r="R87" s="146"/>
      <c r="S87" s="148">
        <f>S59+S77+S84+S85+S86</f>
        <v>24726631</v>
      </c>
      <c r="T87" s="146"/>
      <c r="U87" s="148">
        <f>U59+U77+U84+U85+U86</f>
        <v>-820526</v>
      </c>
      <c r="V87" s="143"/>
      <c r="W87" s="148">
        <f>W59+W77+W84+W85+W86</f>
        <v>2473306</v>
      </c>
      <c r="X87" s="143"/>
      <c r="Y87" s="148">
        <f>Y59+Y77+Y84+Y85+Y86</f>
        <v>-14096856</v>
      </c>
      <c r="Z87" s="146"/>
      <c r="AA87" s="148">
        <f>AA59+AA77+AA84+AA85+AA86</f>
        <v>12282555</v>
      </c>
      <c r="AB87" s="146"/>
      <c r="AC87" s="148">
        <f>AC59+AC77+AC84+AC85+AC86</f>
        <v>194853602</v>
      </c>
      <c r="AD87" s="146"/>
      <c r="AE87" s="148">
        <f>AE59+AE77+AE84+AE85+AE86</f>
        <v>15000000</v>
      </c>
      <c r="AF87" s="146"/>
      <c r="AG87" s="148">
        <f>AG59+AG77+AG84+AG85+AG86</f>
        <v>209853602</v>
      </c>
      <c r="AH87" s="146"/>
      <c r="AI87" s="148">
        <f>AI59+AI77+AI84+AI85+AI86</f>
        <v>74353452</v>
      </c>
      <c r="AJ87" s="146"/>
      <c r="AK87" s="148">
        <f>AK59+AK77+AK84+AK85+AK86</f>
        <v>284207054</v>
      </c>
    </row>
    <row r="88" spans="1:37" ht="14.5" thickTop="1" x14ac:dyDescent="0.3"/>
  </sheetData>
  <mergeCells count="4">
    <mergeCell ref="C5:AK5"/>
    <mergeCell ref="S6:AA6"/>
    <mergeCell ref="C48:AK48"/>
    <mergeCell ref="S49:AA49"/>
  </mergeCells>
  <pageMargins left="0.45" right="0.3" top="0.48" bottom="0.5" header="0.5" footer="0.5"/>
  <pageSetup paperSize="9" scale="36" firstPageNumber="10" orientation="landscape" useFirstPageNumber="1" r:id="rId1"/>
  <headerFooter>
    <oddFooter>&amp;L&amp;13The accompanying notes are an integral part of these financial statements.&amp;C&amp;13&amp;P</oddFooter>
  </headerFooter>
  <rowBreaks count="1" manualBreakCount="1">
    <brk id="43" max="36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0"/>
  <sheetViews>
    <sheetView view="pageBreakPreview" zoomScale="70" zoomScaleNormal="60" zoomScaleSheetLayoutView="70" workbookViewId="0"/>
  </sheetViews>
  <sheetFormatPr defaultColWidth="9.08984375" defaultRowHeight="20.25" customHeight="1" x14ac:dyDescent="0.3"/>
  <cols>
    <col min="1" max="1" width="48.453125" style="62" customWidth="1"/>
    <col min="2" max="2" width="6.90625" style="62" customWidth="1"/>
    <col min="3" max="3" width="15.453125" style="62" customWidth="1"/>
    <col min="4" max="4" width="1.453125" style="62" customWidth="1"/>
    <col min="5" max="5" width="15.453125" style="62" customWidth="1"/>
    <col min="6" max="6" width="1.453125" style="62" customWidth="1"/>
    <col min="7" max="7" width="15.453125" style="62" customWidth="1"/>
    <col min="8" max="8" width="1.453125" style="62" customWidth="1"/>
    <col min="9" max="9" width="15.453125" style="62" customWidth="1"/>
    <col min="10" max="10" width="1.453125" style="62" customWidth="1"/>
    <col min="11" max="11" width="15.453125" style="62" customWidth="1"/>
    <col min="12" max="12" width="1.453125" style="62" customWidth="1"/>
    <col min="13" max="13" width="15.453125" style="62" customWidth="1"/>
    <col min="14" max="14" width="1.453125" style="62" customWidth="1"/>
    <col min="15" max="15" width="15.08984375" style="62" customWidth="1"/>
    <col min="16" max="16" width="1.453125" style="62" customWidth="1"/>
    <col min="17" max="17" width="15.453125" style="62" customWidth="1"/>
    <col min="18" max="18" width="1.453125" style="62" customWidth="1"/>
    <col min="19" max="19" width="15.453125" style="62" customWidth="1"/>
    <col min="20" max="20" width="1.453125" style="62" customWidth="1"/>
    <col min="21" max="21" width="16.08984375" style="62" bestFit="1" customWidth="1"/>
    <col min="22" max="22" width="1.453125" style="62" customWidth="1"/>
    <col min="23" max="23" width="15.90625" style="62" customWidth="1"/>
    <col min="24" max="24" width="0.90625" style="62" customWidth="1"/>
    <col min="25" max="25" width="14.453125" style="62" customWidth="1"/>
    <col min="26" max="26" width="0.90625" style="62" customWidth="1"/>
    <col min="27" max="27" width="15.453125" style="62" customWidth="1"/>
    <col min="28" max="16384" width="9.08984375" style="62"/>
  </cols>
  <sheetData>
    <row r="1" spans="1:27" ht="20.25" customHeight="1" x14ac:dyDescent="0.3">
      <c r="A1" s="97" t="s">
        <v>156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7" ht="20.25" customHeight="1" x14ac:dyDescent="0.3">
      <c r="A2" s="97" t="s">
        <v>157</v>
      </c>
      <c r="B2" s="97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7" ht="20.25" customHeight="1" x14ac:dyDescent="0.3">
      <c r="A3" s="99" t="s">
        <v>158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</row>
    <row r="4" spans="1:27" ht="20.25" customHeight="1" x14ac:dyDescent="0.3">
      <c r="A4" s="100"/>
      <c r="B4" s="100"/>
      <c r="AA4" s="60"/>
    </row>
    <row r="5" spans="1:27" s="47" customFormat="1" ht="20.25" customHeight="1" x14ac:dyDescent="0.3">
      <c r="A5" s="100"/>
      <c r="B5" s="100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0" t="s">
        <v>3</v>
      </c>
    </row>
    <row r="6" spans="1:27" s="47" customFormat="1" ht="20.25" customHeight="1" x14ac:dyDescent="0.3">
      <c r="A6" s="101"/>
      <c r="B6" s="101"/>
      <c r="C6" s="278" t="s">
        <v>247</v>
      </c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278"/>
      <c r="V6" s="278"/>
      <c r="W6" s="278"/>
      <c r="X6" s="278"/>
      <c r="Y6" s="278"/>
      <c r="Z6" s="278"/>
      <c r="AA6" s="278"/>
    </row>
    <row r="7" spans="1:27" s="47" customFormat="1" ht="20.25" customHeight="1" x14ac:dyDescent="0.3">
      <c r="A7" s="101"/>
      <c r="B7" s="101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279" t="s">
        <v>160</v>
      </c>
      <c r="R7" s="279"/>
      <c r="S7" s="279"/>
      <c r="T7" s="279"/>
      <c r="U7" s="279"/>
      <c r="V7" s="279"/>
      <c r="W7" s="279"/>
      <c r="X7" s="102"/>
      <c r="Y7" s="102"/>
      <c r="Z7" s="102"/>
      <c r="AA7" s="102"/>
    </row>
    <row r="8" spans="1:27" s="47" customFormat="1" ht="20.25" customHeight="1" x14ac:dyDescent="0.3">
      <c r="A8" s="101"/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3"/>
      <c r="R8" s="103"/>
      <c r="S8" s="103"/>
      <c r="T8" s="103"/>
      <c r="U8" s="104" t="s">
        <v>383</v>
      </c>
      <c r="V8" s="103"/>
      <c r="W8" s="103"/>
      <c r="X8" s="102"/>
      <c r="Y8" s="102"/>
      <c r="Z8" s="102"/>
      <c r="AA8" s="102"/>
    </row>
    <row r="9" spans="1:27" s="47" customFormat="1" ht="20.25" customHeight="1" x14ac:dyDescent="0.3">
      <c r="A9" s="62"/>
      <c r="B9" s="62"/>
      <c r="C9" s="103"/>
      <c r="D9" s="103"/>
      <c r="E9" s="104"/>
      <c r="F9" s="103"/>
      <c r="G9" s="62"/>
      <c r="H9" s="103"/>
      <c r="I9" s="104"/>
      <c r="J9" s="103"/>
      <c r="K9" s="62"/>
      <c r="L9" s="103"/>
      <c r="M9" s="103"/>
      <c r="N9" s="103"/>
      <c r="O9" s="103"/>
      <c r="P9" s="103"/>
      <c r="R9" s="103"/>
      <c r="S9" s="103"/>
      <c r="T9" s="103"/>
      <c r="U9" s="103" t="s">
        <v>162</v>
      </c>
      <c r="V9" s="103"/>
      <c r="W9" s="104"/>
      <c r="X9" s="103"/>
      <c r="Y9" s="103"/>
      <c r="Z9" s="103"/>
      <c r="AA9" s="103"/>
    </row>
    <row r="10" spans="1:27" s="47" customFormat="1" ht="20.25" customHeight="1" x14ac:dyDescent="0.3">
      <c r="A10" s="62"/>
      <c r="B10" s="62"/>
      <c r="C10" s="103"/>
      <c r="D10" s="103"/>
      <c r="E10" s="104"/>
      <c r="F10" s="103"/>
      <c r="G10" s="62"/>
      <c r="H10" s="103"/>
      <c r="I10" s="104"/>
      <c r="J10" s="103"/>
      <c r="K10" s="62"/>
      <c r="L10" s="103"/>
      <c r="M10" s="103"/>
      <c r="N10" s="103"/>
      <c r="O10" s="103"/>
      <c r="P10" s="103"/>
      <c r="R10" s="103"/>
      <c r="S10" s="103"/>
      <c r="T10" s="103"/>
      <c r="U10" s="103" t="s">
        <v>164</v>
      </c>
      <c r="V10" s="103"/>
      <c r="W10" s="104"/>
      <c r="X10" s="103"/>
      <c r="Y10" s="103"/>
      <c r="Z10" s="103"/>
      <c r="AA10" s="103"/>
    </row>
    <row r="11" spans="1:27" s="47" customFormat="1" ht="20.25" customHeight="1" x14ac:dyDescent="0.3">
      <c r="A11" s="62"/>
      <c r="B11" s="62"/>
      <c r="C11" s="103"/>
      <c r="D11" s="103"/>
      <c r="E11" s="104"/>
      <c r="F11" s="103"/>
      <c r="G11" s="62"/>
      <c r="H11" s="103"/>
      <c r="I11" s="104"/>
      <c r="J11" s="103"/>
      <c r="K11" s="62"/>
      <c r="L11" s="103"/>
      <c r="M11" s="103"/>
      <c r="N11" s="103"/>
      <c r="O11" s="103"/>
      <c r="P11" s="103"/>
      <c r="R11" s="103"/>
      <c r="S11" s="104"/>
      <c r="T11" s="103"/>
      <c r="U11" s="104" t="s">
        <v>166</v>
      </c>
      <c r="V11" s="103"/>
      <c r="W11" s="104" t="s">
        <v>168</v>
      </c>
      <c r="X11" s="103"/>
      <c r="Y11" s="103"/>
      <c r="Z11" s="103"/>
      <c r="AA11" s="103"/>
    </row>
    <row r="12" spans="1:27" s="47" customFormat="1" ht="20.25" customHeight="1" x14ac:dyDescent="0.3">
      <c r="A12" s="62"/>
      <c r="B12" s="62"/>
      <c r="C12" s="104" t="s">
        <v>170</v>
      </c>
      <c r="D12" s="103"/>
      <c r="E12" s="103" t="s">
        <v>171</v>
      </c>
      <c r="F12" s="103"/>
      <c r="G12" s="104"/>
      <c r="H12" s="103"/>
      <c r="I12" s="104" t="s">
        <v>173</v>
      </c>
      <c r="J12" s="103"/>
      <c r="K12" s="103"/>
      <c r="L12" s="103"/>
      <c r="M12" s="103" t="s">
        <v>174</v>
      </c>
      <c r="N12" s="103"/>
      <c r="O12" s="103"/>
      <c r="P12" s="103"/>
      <c r="Q12" s="104" t="s">
        <v>394</v>
      </c>
      <c r="R12" s="103"/>
      <c r="S12" s="104" t="s">
        <v>176</v>
      </c>
      <c r="T12" s="103"/>
      <c r="U12" s="104" t="s">
        <v>177</v>
      </c>
      <c r="V12" s="103"/>
      <c r="W12" s="103" t="s">
        <v>179</v>
      </c>
      <c r="X12" s="103"/>
      <c r="Y12" s="103" t="s">
        <v>180</v>
      </c>
      <c r="Z12" s="103"/>
      <c r="AA12" s="104" t="s">
        <v>183</v>
      </c>
    </row>
    <row r="13" spans="1:27" s="47" customFormat="1" ht="20.25" customHeight="1" x14ac:dyDescent="0.3">
      <c r="A13" s="62"/>
      <c r="B13" s="62"/>
      <c r="C13" s="104" t="s">
        <v>184</v>
      </c>
      <c r="D13" s="103"/>
      <c r="E13" s="103" t="s">
        <v>185</v>
      </c>
      <c r="F13" s="103"/>
      <c r="G13" s="104" t="s">
        <v>186</v>
      </c>
      <c r="H13" s="103"/>
      <c r="I13" s="104" t="s">
        <v>188</v>
      </c>
      <c r="J13" s="103"/>
      <c r="K13" s="103" t="s">
        <v>189</v>
      </c>
      <c r="L13" s="103"/>
      <c r="M13" s="103" t="s">
        <v>190</v>
      </c>
      <c r="N13" s="103"/>
      <c r="O13" s="103" t="s">
        <v>191</v>
      </c>
      <c r="P13" s="103"/>
      <c r="Q13" s="104" t="s">
        <v>395</v>
      </c>
      <c r="R13" s="103"/>
      <c r="S13" s="104" t="s">
        <v>193</v>
      </c>
      <c r="T13" s="103"/>
      <c r="U13" s="104" t="s">
        <v>194</v>
      </c>
      <c r="V13" s="103"/>
      <c r="W13" s="103" t="s">
        <v>248</v>
      </c>
      <c r="X13" s="103"/>
      <c r="Y13" s="103" t="s">
        <v>197</v>
      </c>
      <c r="Z13" s="103"/>
      <c r="AA13" s="104" t="s">
        <v>200</v>
      </c>
    </row>
    <row r="14" spans="1:27" s="1" customFormat="1" ht="20.25" customHeight="1" x14ac:dyDescent="0.3">
      <c r="B14" s="46" t="s">
        <v>10</v>
      </c>
      <c r="C14" s="105" t="s">
        <v>201</v>
      </c>
      <c r="D14" s="106"/>
      <c r="E14" s="105" t="s">
        <v>202</v>
      </c>
      <c r="F14" s="106"/>
      <c r="G14" s="107" t="s">
        <v>203</v>
      </c>
      <c r="H14" s="106"/>
      <c r="I14" s="107" t="s">
        <v>205</v>
      </c>
      <c r="J14" s="106"/>
      <c r="K14" s="105" t="s">
        <v>206</v>
      </c>
      <c r="L14" s="106"/>
      <c r="M14" s="105" t="s">
        <v>207</v>
      </c>
      <c r="N14" s="106"/>
      <c r="O14" s="105" t="s">
        <v>202</v>
      </c>
      <c r="P14" s="106"/>
      <c r="Q14" s="107" t="s">
        <v>208</v>
      </c>
      <c r="R14" s="106"/>
      <c r="S14" s="105" t="s">
        <v>209</v>
      </c>
      <c r="T14" s="106"/>
      <c r="U14" s="107" t="s">
        <v>210</v>
      </c>
      <c r="V14" s="106"/>
      <c r="W14" s="107" t="s">
        <v>249</v>
      </c>
      <c r="X14" s="106"/>
      <c r="Y14" s="105" t="s">
        <v>213</v>
      </c>
      <c r="Z14" s="106"/>
      <c r="AA14" s="105" t="s">
        <v>212</v>
      </c>
    </row>
    <row r="15" spans="1:27" s="47" customFormat="1" ht="20.25" customHeight="1" x14ac:dyDescent="0.3"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</row>
    <row r="16" spans="1:27" ht="18" customHeight="1" x14ac:dyDescent="0.3">
      <c r="A16" s="47" t="s">
        <v>371</v>
      </c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</row>
    <row r="17" spans="1:27" ht="18" customHeight="1" x14ac:dyDescent="0.3">
      <c r="A17" s="47" t="s">
        <v>216</v>
      </c>
      <c r="B17" s="46"/>
      <c r="C17" s="9">
        <v>8611242</v>
      </c>
      <c r="D17" s="9"/>
      <c r="E17" s="9">
        <v>56408882</v>
      </c>
      <c r="F17" s="9"/>
      <c r="G17" s="9">
        <v>3470021</v>
      </c>
      <c r="H17" s="9"/>
      <c r="I17" s="9">
        <v>490423</v>
      </c>
      <c r="J17" s="9"/>
      <c r="K17" s="9">
        <v>929166</v>
      </c>
      <c r="L17" s="9"/>
      <c r="M17" s="9">
        <v>53255089</v>
      </c>
      <c r="N17" s="9"/>
      <c r="O17" s="9">
        <v>0</v>
      </c>
      <c r="P17" s="9"/>
      <c r="Q17" s="9">
        <v>2821928</v>
      </c>
      <c r="R17" s="9"/>
      <c r="S17" s="9">
        <v>-58374</v>
      </c>
      <c r="T17" s="9"/>
      <c r="U17" s="9">
        <v>410167</v>
      </c>
      <c r="V17" s="9"/>
      <c r="W17" s="9">
        <f>SUM(Q17:U17)</f>
        <v>3173721</v>
      </c>
      <c r="X17" s="9"/>
      <c r="Y17" s="9">
        <v>15000000</v>
      </c>
      <c r="Z17" s="9"/>
      <c r="AA17" s="9">
        <v>141338544</v>
      </c>
    </row>
    <row r="18" spans="1:27" ht="18" customHeight="1" x14ac:dyDescent="0.3">
      <c r="A18" s="47" t="s">
        <v>217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</row>
    <row r="19" spans="1:27" ht="18" customHeight="1" x14ac:dyDescent="0.3">
      <c r="A19" s="110" t="s">
        <v>218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</row>
    <row r="20" spans="1:27" ht="18" customHeight="1" x14ac:dyDescent="0.3">
      <c r="A20" s="48" t="s">
        <v>250</v>
      </c>
      <c r="B20" s="46">
        <v>12</v>
      </c>
      <c r="C20" s="4">
        <v>0</v>
      </c>
      <c r="D20" s="4"/>
      <c r="E20" s="4">
        <v>0</v>
      </c>
      <c r="F20" s="4"/>
      <c r="G20" s="4">
        <v>0</v>
      </c>
      <c r="H20" s="4"/>
      <c r="I20" s="4">
        <v>0</v>
      </c>
      <c r="J20" s="4"/>
      <c r="K20" s="4">
        <v>0</v>
      </c>
      <c r="L20" s="4"/>
      <c r="M20" s="4">
        <v>-6843678</v>
      </c>
      <c r="N20" s="4"/>
      <c r="O20" s="4">
        <v>0</v>
      </c>
      <c r="P20" s="4"/>
      <c r="Q20" s="4">
        <v>0</v>
      </c>
      <c r="R20" s="4"/>
      <c r="S20" s="4">
        <v>0</v>
      </c>
      <c r="T20" s="4"/>
      <c r="U20" s="4">
        <v>0</v>
      </c>
      <c r="V20" s="4"/>
      <c r="W20" s="4">
        <f>SUM(Q20:U20)</f>
        <v>0</v>
      </c>
      <c r="X20" s="4"/>
      <c r="Y20" s="4">
        <v>0</v>
      </c>
      <c r="Z20" s="4"/>
      <c r="AA20" s="4">
        <v>-6843678</v>
      </c>
    </row>
    <row r="21" spans="1:27" ht="18" customHeight="1" x14ac:dyDescent="0.3">
      <c r="A21" s="48" t="s">
        <v>220</v>
      </c>
      <c r="B21" s="46">
        <v>8</v>
      </c>
      <c r="C21" s="7">
        <v>0</v>
      </c>
      <c r="D21" s="4"/>
      <c r="E21" s="7">
        <v>0</v>
      </c>
      <c r="F21" s="4"/>
      <c r="G21" s="7">
        <v>0</v>
      </c>
      <c r="H21" s="4"/>
      <c r="I21" s="7">
        <v>0</v>
      </c>
      <c r="J21" s="4"/>
      <c r="K21" s="7">
        <v>0</v>
      </c>
      <c r="L21" s="4"/>
      <c r="M21" s="7">
        <v>0</v>
      </c>
      <c r="N21" s="4"/>
      <c r="O21" s="7">
        <v>-6088210</v>
      </c>
      <c r="P21" s="4"/>
      <c r="Q21" s="7">
        <v>0</v>
      </c>
      <c r="R21" s="4"/>
      <c r="S21" s="7">
        <v>0</v>
      </c>
      <c r="T21" s="4"/>
      <c r="U21" s="7">
        <f>Q21</f>
        <v>0</v>
      </c>
      <c r="V21" s="4"/>
      <c r="W21" s="7">
        <f>SUM(Q21:U21)</f>
        <v>0</v>
      </c>
      <c r="X21" s="4"/>
      <c r="Y21" s="7">
        <f>U21</f>
        <v>0</v>
      </c>
      <c r="Z21" s="4"/>
      <c r="AA21" s="7">
        <v>-6088210</v>
      </c>
    </row>
    <row r="22" spans="1:27" ht="18" customHeight="1" x14ac:dyDescent="0.3">
      <c r="A22" s="110" t="s">
        <v>251</v>
      </c>
      <c r="C22" s="53">
        <f>SUM(C20:C21)</f>
        <v>0</v>
      </c>
      <c r="D22" s="54"/>
      <c r="E22" s="53">
        <f>SUM(E20:E21)</f>
        <v>0</v>
      </c>
      <c r="F22" s="54"/>
      <c r="G22" s="53">
        <f>SUM(G20:G21)</f>
        <v>0</v>
      </c>
      <c r="H22" s="54"/>
      <c r="I22" s="53">
        <f>SUM(I20:I21)</f>
        <v>0</v>
      </c>
      <c r="J22" s="54"/>
      <c r="K22" s="53">
        <f>SUM(K20:K21)</f>
        <v>0</v>
      </c>
      <c r="L22" s="54"/>
      <c r="M22" s="53">
        <f>SUM(M20:M21)</f>
        <v>-6843678</v>
      </c>
      <c r="N22" s="56"/>
      <c r="O22" s="53">
        <f>SUM(O20:O21)</f>
        <v>-6088210</v>
      </c>
      <c r="P22" s="54"/>
      <c r="Q22" s="53">
        <f>SUM(Q20:Q21)</f>
        <v>0</v>
      </c>
      <c r="R22" s="54"/>
      <c r="S22" s="53">
        <f>SUM(S20:S21)</f>
        <v>0</v>
      </c>
      <c r="T22" s="54"/>
      <c r="U22" s="53">
        <f>SUM(U20:U21)</f>
        <v>0</v>
      </c>
      <c r="V22" s="54"/>
      <c r="W22" s="53">
        <f>SUM(Q22:U22)</f>
        <v>0</v>
      </c>
      <c r="X22" s="54"/>
      <c r="Y22" s="53">
        <f>SUM(Y20:Y21)</f>
        <v>0</v>
      </c>
      <c r="Z22" s="54"/>
      <c r="AA22" s="53">
        <f>SUM(AA20:AA21)</f>
        <v>-12931888</v>
      </c>
    </row>
    <row r="23" spans="1:27" ht="18" customHeight="1" x14ac:dyDescent="0.3">
      <c r="A23" s="47" t="s">
        <v>231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</row>
    <row r="24" spans="1:27" ht="18" customHeight="1" x14ac:dyDescent="0.3">
      <c r="A24" s="47" t="s">
        <v>252</v>
      </c>
      <c r="C24" s="58">
        <f>SUM(C22)</f>
        <v>0</v>
      </c>
      <c r="D24" s="54"/>
      <c r="E24" s="58">
        <f>SUM(E22)</f>
        <v>0</v>
      </c>
      <c r="F24" s="54"/>
      <c r="G24" s="58">
        <f>SUM(G22)</f>
        <v>0</v>
      </c>
      <c r="H24" s="54"/>
      <c r="I24" s="58">
        <f>SUM(I22)</f>
        <v>0</v>
      </c>
      <c r="J24" s="54"/>
      <c r="K24" s="58">
        <f>SUM(K22)</f>
        <v>0</v>
      </c>
      <c r="L24" s="54"/>
      <c r="M24" s="58">
        <f>SUM(M22)</f>
        <v>-6843678</v>
      </c>
      <c r="N24" s="56"/>
      <c r="O24" s="58">
        <f>SUM(O22)</f>
        <v>-6088210</v>
      </c>
      <c r="P24" s="54"/>
      <c r="Q24" s="58">
        <f>SUM(Q22)</f>
        <v>0</v>
      </c>
      <c r="R24" s="54"/>
      <c r="S24" s="58">
        <f>SUM(S22)</f>
        <v>0</v>
      </c>
      <c r="T24" s="54"/>
      <c r="U24" s="58">
        <f>SUM(U22)</f>
        <v>0</v>
      </c>
      <c r="V24" s="54"/>
      <c r="W24" s="58">
        <f>SUM(W22)</f>
        <v>0</v>
      </c>
      <c r="X24" s="54"/>
      <c r="Y24" s="58">
        <f>SUM(Y22)</f>
        <v>0</v>
      </c>
      <c r="Z24" s="54"/>
      <c r="AA24" s="58">
        <f>SUM(AA22)</f>
        <v>-12931888</v>
      </c>
    </row>
    <row r="25" spans="1:27" ht="18" customHeight="1" x14ac:dyDescent="0.3">
      <c r="A25" s="47" t="s">
        <v>233</v>
      </c>
      <c r="B25" s="47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</row>
    <row r="26" spans="1:27" ht="18" customHeight="1" x14ac:dyDescent="0.3">
      <c r="A26" s="48" t="s">
        <v>234</v>
      </c>
      <c r="B26" s="47"/>
      <c r="C26" s="4">
        <v>0</v>
      </c>
      <c r="D26" s="4"/>
      <c r="E26" s="4">
        <v>0</v>
      </c>
      <c r="F26" s="4"/>
      <c r="G26" s="4">
        <v>0</v>
      </c>
      <c r="H26" s="4"/>
      <c r="I26" s="4">
        <v>0</v>
      </c>
      <c r="J26" s="4"/>
      <c r="K26" s="4">
        <v>0</v>
      </c>
      <c r="L26" s="4"/>
      <c r="M26" s="4">
        <v>3805664</v>
      </c>
      <c r="N26" s="4"/>
      <c r="O26" s="4">
        <v>0</v>
      </c>
      <c r="P26" s="4"/>
      <c r="Q26" s="4">
        <v>0</v>
      </c>
      <c r="R26" s="4"/>
      <c r="S26" s="4">
        <v>0</v>
      </c>
      <c r="T26" s="4"/>
      <c r="U26" s="4">
        <f>Q26</f>
        <v>0</v>
      </c>
      <c r="V26" s="4"/>
      <c r="W26" s="4">
        <f>SUM(Q26:U26)</f>
        <v>0</v>
      </c>
      <c r="X26" s="4"/>
      <c r="Y26" s="4">
        <f>U26</f>
        <v>0</v>
      </c>
      <c r="Z26" s="4"/>
      <c r="AA26" s="4">
        <v>3805664</v>
      </c>
    </row>
    <row r="27" spans="1:27" ht="18" customHeight="1" x14ac:dyDescent="0.3">
      <c r="A27" s="48" t="s">
        <v>235</v>
      </c>
      <c r="B27" s="4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8" customHeight="1" x14ac:dyDescent="0.3">
      <c r="A28" s="48" t="s">
        <v>253</v>
      </c>
      <c r="B28" s="4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8" customHeight="1" x14ac:dyDescent="0.3">
      <c r="A29" s="48" t="s">
        <v>237</v>
      </c>
      <c r="B29" s="47"/>
      <c r="C29" s="4">
        <v>0</v>
      </c>
      <c r="D29" s="4"/>
      <c r="E29" s="4">
        <v>0</v>
      </c>
      <c r="F29" s="4"/>
      <c r="G29" s="4">
        <v>0</v>
      </c>
      <c r="H29" s="4"/>
      <c r="I29" s="4">
        <v>0</v>
      </c>
      <c r="J29" s="4"/>
      <c r="K29" s="4">
        <v>0</v>
      </c>
      <c r="L29" s="4"/>
      <c r="M29" s="4">
        <v>-157348</v>
      </c>
      <c r="N29" s="4">
        <v>0</v>
      </c>
      <c r="O29" s="4">
        <v>0</v>
      </c>
      <c r="P29" s="4"/>
      <c r="Q29" s="4">
        <v>0</v>
      </c>
      <c r="R29" s="4"/>
      <c r="S29" s="4">
        <v>0</v>
      </c>
      <c r="T29" s="4"/>
      <c r="U29" s="4">
        <v>0</v>
      </c>
      <c r="V29" s="4"/>
      <c r="W29" s="4">
        <f>SUM(Q29:U29)</f>
        <v>0</v>
      </c>
      <c r="X29" s="4"/>
      <c r="Y29" s="4">
        <v>0</v>
      </c>
      <c r="Z29" s="4"/>
      <c r="AA29" s="4">
        <v>-157348</v>
      </c>
    </row>
    <row r="30" spans="1:27" ht="18" customHeight="1" x14ac:dyDescent="0.3">
      <c r="A30" s="48" t="s">
        <v>238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0</v>
      </c>
      <c r="L30" s="4"/>
      <c r="M30" s="7">
        <v>0</v>
      </c>
      <c r="N30" s="4"/>
      <c r="O30" s="7">
        <v>0</v>
      </c>
      <c r="P30" s="4"/>
      <c r="Q30" s="7">
        <v>2269579</v>
      </c>
      <c r="R30" s="4"/>
      <c r="S30" s="7">
        <v>-48506</v>
      </c>
      <c r="T30" s="4"/>
      <c r="U30" s="7">
        <v>0</v>
      </c>
      <c r="V30" s="4"/>
      <c r="W30" s="7">
        <f>SUM(Q30:U30)</f>
        <v>2221073</v>
      </c>
      <c r="X30" s="4"/>
      <c r="Y30" s="7">
        <v>0</v>
      </c>
      <c r="Z30" s="4"/>
      <c r="AA30" s="7">
        <v>2221073</v>
      </c>
    </row>
    <row r="31" spans="1:27" ht="18" customHeight="1" x14ac:dyDescent="0.3">
      <c r="A31" s="47" t="s">
        <v>144</v>
      </c>
      <c r="B31" s="47"/>
      <c r="C31" s="58">
        <f>SUM(C26:C30)</f>
        <v>0</v>
      </c>
      <c r="D31" s="54"/>
      <c r="E31" s="58">
        <f>SUM(E26:E30)</f>
        <v>0</v>
      </c>
      <c r="F31" s="54"/>
      <c r="G31" s="58">
        <f>SUM(G26:G30)</f>
        <v>0</v>
      </c>
      <c r="H31" s="54"/>
      <c r="I31" s="58">
        <f>SUM(I26:I30)</f>
        <v>0</v>
      </c>
      <c r="J31" s="54"/>
      <c r="K31" s="58">
        <f>SUM(K26:K30)</f>
        <v>0</v>
      </c>
      <c r="L31" s="54"/>
      <c r="M31" s="58">
        <f>SUM(M26:M30)</f>
        <v>3648316</v>
      </c>
      <c r="N31" s="56"/>
      <c r="O31" s="58">
        <f>SUM(O26:O30)</f>
        <v>0</v>
      </c>
      <c r="P31" s="54"/>
      <c r="Q31" s="58">
        <f>SUM(Q26:Q30)</f>
        <v>2269579</v>
      </c>
      <c r="R31" s="54"/>
      <c r="S31" s="58">
        <f>SUM(S26:S30)</f>
        <v>-48506</v>
      </c>
      <c r="T31" s="54"/>
      <c r="U31" s="58">
        <f>SUM(U26:U30)</f>
        <v>0</v>
      </c>
      <c r="V31" s="54"/>
      <c r="W31" s="58">
        <f>SUM(W26:W30)</f>
        <v>2221073</v>
      </c>
      <c r="X31" s="54"/>
      <c r="Y31" s="58">
        <f>SUM(Y26:Y30)</f>
        <v>0</v>
      </c>
      <c r="Z31" s="54"/>
      <c r="AA31" s="58">
        <f>SUM(C31:M31,W31:Y31)</f>
        <v>5869389</v>
      </c>
    </row>
    <row r="32" spans="1:27" ht="18" customHeight="1" x14ac:dyDescent="0.3">
      <c r="A32" s="48" t="s">
        <v>254</v>
      </c>
      <c r="B32" s="46"/>
      <c r="C32" s="7">
        <v>0</v>
      </c>
      <c r="D32" s="4"/>
      <c r="E32" s="7">
        <v>0</v>
      </c>
      <c r="F32" s="4"/>
      <c r="G32" s="7">
        <v>0</v>
      </c>
      <c r="H32" s="4"/>
      <c r="I32" s="7">
        <v>0</v>
      </c>
      <c r="J32" s="4"/>
      <c r="K32" s="7">
        <v>0</v>
      </c>
      <c r="L32" s="4"/>
      <c r="M32" s="7">
        <v>-752888</v>
      </c>
      <c r="N32" s="4"/>
      <c r="O32" s="7">
        <v>0</v>
      </c>
      <c r="P32" s="4"/>
      <c r="Q32" s="7">
        <v>0</v>
      </c>
      <c r="R32" s="4"/>
      <c r="S32" s="7">
        <v>0</v>
      </c>
      <c r="T32" s="4"/>
      <c r="U32" s="7">
        <v>0</v>
      </c>
      <c r="V32" s="4"/>
      <c r="W32" s="7">
        <v>0</v>
      </c>
      <c r="X32" s="4"/>
      <c r="Y32" s="7">
        <v>0</v>
      </c>
      <c r="Z32" s="4"/>
      <c r="AA32" s="4">
        <v>-752888</v>
      </c>
    </row>
    <row r="33" spans="1:27" ht="18" customHeight="1" thickBot="1" x14ac:dyDescent="0.35">
      <c r="A33" s="47" t="s">
        <v>372</v>
      </c>
      <c r="C33" s="55">
        <f>SUM(C17,C24,C31,C32)</f>
        <v>8611242</v>
      </c>
      <c r="D33" s="54"/>
      <c r="E33" s="55">
        <f>SUM(E17,E24,E31,E32)</f>
        <v>56408882</v>
      </c>
      <c r="F33" s="54"/>
      <c r="G33" s="55">
        <f>SUM(G17,G24,G31,G32)</f>
        <v>3470021</v>
      </c>
      <c r="H33" s="54"/>
      <c r="I33" s="55">
        <f>SUM(I17,I24,I31,I32)</f>
        <v>490423</v>
      </c>
      <c r="J33" s="54"/>
      <c r="K33" s="55">
        <f>SUM(K17,K24,K31,K32)</f>
        <v>929166</v>
      </c>
      <c r="L33" s="54"/>
      <c r="M33" s="55">
        <f>SUM(M17,M24,M31,M32)</f>
        <v>49306839</v>
      </c>
      <c r="N33" s="56"/>
      <c r="O33" s="55">
        <f>SUM(O17,O24,O31,O32)</f>
        <v>-6088210</v>
      </c>
      <c r="P33" s="54"/>
      <c r="Q33" s="55">
        <f>SUM(Q17,Q24,Q31,Q32)</f>
        <v>5091507</v>
      </c>
      <c r="R33" s="54"/>
      <c r="S33" s="55">
        <f>SUM(S17,S24,S31,S32)</f>
        <v>-106880</v>
      </c>
      <c r="T33" s="54"/>
      <c r="U33" s="55">
        <f>SUM(U17,U24,U31,U32)</f>
        <v>410167</v>
      </c>
      <c r="V33" s="54"/>
      <c r="W33" s="55">
        <f>SUM(W17,W24,W31,W32)</f>
        <v>5394794</v>
      </c>
      <c r="X33" s="54"/>
      <c r="Y33" s="55">
        <f>SUM(Y17,Y24,Y31,Y32)</f>
        <v>15000000</v>
      </c>
      <c r="Z33" s="54"/>
      <c r="AA33" s="10">
        <f>AA17+AA24+AA31+AA32</f>
        <v>133523157</v>
      </c>
    </row>
    <row r="34" spans="1:27" ht="20.25" customHeight="1" thickTop="1" x14ac:dyDescent="0.3"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</row>
    <row r="35" spans="1:27" ht="18" customHeight="1" x14ac:dyDescent="0.3">
      <c r="A35" s="47" t="s">
        <v>370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</row>
    <row r="36" spans="1:27" ht="18" customHeight="1" x14ac:dyDescent="0.3">
      <c r="A36" s="47" t="s">
        <v>242</v>
      </c>
      <c r="B36" s="46"/>
      <c r="C36" s="56">
        <v>8611242</v>
      </c>
      <c r="D36" s="56"/>
      <c r="E36" s="56">
        <v>56408882</v>
      </c>
      <c r="F36" s="56"/>
      <c r="G36" s="56">
        <v>3470021</v>
      </c>
      <c r="H36" s="56"/>
      <c r="I36" s="56">
        <v>490423</v>
      </c>
      <c r="J36" s="56"/>
      <c r="K36" s="56">
        <v>929166</v>
      </c>
      <c r="L36" s="56"/>
      <c r="M36" s="56">
        <v>54224986</v>
      </c>
      <c r="N36" s="56"/>
      <c r="O36" s="56">
        <v>-6088210</v>
      </c>
      <c r="P36" s="56"/>
      <c r="Q36" s="56">
        <v>5091507</v>
      </c>
      <c r="R36" s="56"/>
      <c r="S36" s="56">
        <v>-91992</v>
      </c>
      <c r="T36" s="56"/>
      <c r="U36" s="56">
        <v>410167</v>
      </c>
      <c r="V36" s="56"/>
      <c r="W36" s="56">
        <f>SUM(Q36:U36)</f>
        <v>5409682</v>
      </c>
      <c r="X36" s="56"/>
      <c r="Y36" s="56">
        <v>15000000</v>
      </c>
      <c r="Z36" s="56"/>
      <c r="AA36" s="56">
        <f>SUM(C36:O36,W36:Y36)</f>
        <v>138456192</v>
      </c>
    </row>
    <row r="37" spans="1:27" ht="18" customHeight="1" x14ac:dyDescent="0.3">
      <c r="A37" s="47" t="s">
        <v>217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</row>
    <row r="38" spans="1:27" ht="18" customHeight="1" x14ac:dyDescent="0.3">
      <c r="A38" s="110" t="s">
        <v>218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</row>
    <row r="39" spans="1:27" ht="18" customHeight="1" x14ac:dyDescent="0.3">
      <c r="A39" s="48" t="s">
        <v>250</v>
      </c>
      <c r="B39" s="46">
        <v>12</v>
      </c>
      <c r="C39" s="68">
        <v>0</v>
      </c>
      <c r="D39" s="68"/>
      <c r="E39" s="68">
        <v>0</v>
      </c>
      <c r="F39" s="68"/>
      <c r="G39" s="68">
        <v>0</v>
      </c>
      <c r="H39" s="68"/>
      <c r="I39" s="68">
        <v>0</v>
      </c>
      <c r="J39" s="68"/>
      <c r="K39" s="68">
        <v>0</v>
      </c>
      <c r="L39" s="68"/>
      <c r="M39" s="111">
        <v>-8413569</v>
      </c>
      <c r="N39" s="111"/>
      <c r="O39" s="111">
        <v>0</v>
      </c>
      <c r="P39" s="68"/>
      <c r="Q39" s="68">
        <v>0</v>
      </c>
      <c r="R39" s="68"/>
      <c r="S39" s="68">
        <v>0</v>
      </c>
      <c r="T39" s="68"/>
      <c r="U39" s="68">
        <v>0</v>
      </c>
      <c r="V39" s="68"/>
      <c r="W39" s="68">
        <f>SUM(Q39:U39)</f>
        <v>0</v>
      </c>
      <c r="X39" s="68"/>
      <c r="Y39" s="68">
        <v>0</v>
      </c>
      <c r="Z39" s="68"/>
      <c r="AA39" s="68">
        <f>SUM(C39:O39,W39:Y39)</f>
        <v>-8413569</v>
      </c>
    </row>
    <row r="40" spans="1:27" ht="18" customHeight="1" x14ac:dyDescent="0.3">
      <c r="A40" s="110" t="s">
        <v>251</v>
      </c>
      <c r="C40" s="53">
        <f>SUM(C39:C39)</f>
        <v>0</v>
      </c>
      <c r="D40" s="54"/>
      <c r="E40" s="53">
        <f>SUM(E39:E39)</f>
        <v>0</v>
      </c>
      <c r="F40" s="54"/>
      <c r="G40" s="53">
        <f>SUM(G39:G39)</f>
        <v>0</v>
      </c>
      <c r="H40" s="54"/>
      <c r="I40" s="53">
        <f>SUM(I39:I39)</f>
        <v>0</v>
      </c>
      <c r="J40" s="54"/>
      <c r="K40" s="53">
        <f>SUM(K39:K39)</f>
        <v>0</v>
      </c>
      <c r="L40" s="54"/>
      <c r="M40" s="53">
        <f>SUM(M39:M39)</f>
        <v>-8413569</v>
      </c>
      <c r="N40" s="56"/>
      <c r="O40" s="53">
        <f>SUM(O39:O39)</f>
        <v>0</v>
      </c>
      <c r="P40" s="54"/>
      <c r="Q40" s="53">
        <f>SUM(Q39:Q39)</f>
        <v>0</v>
      </c>
      <c r="R40" s="54"/>
      <c r="S40" s="53">
        <f>SUM(S39:S39)</f>
        <v>0</v>
      </c>
      <c r="T40" s="54"/>
      <c r="U40" s="53">
        <f>SUM(U39:U39)</f>
        <v>0</v>
      </c>
      <c r="V40" s="54"/>
      <c r="W40" s="53">
        <f>SUM(Q40:U40)</f>
        <v>0</v>
      </c>
      <c r="X40" s="54"/>
      <c r="Y40" s="53">
        <f>SUM(Y39)</f>
        <v>0</v>
      </c>
      <c r="Z40" s="54"/>
      <c r="AA40" s="53">
        <f>SUM(C40:O40,W40:Y40)</f>
        <v>-8413569</v>
      </c>
    </row>
    <row r="41" spans="1:27" ht="18" customHeight="1" x14ac:dyDescent="0.3">
      <c r="A41" s="47" t="s">
        <v>231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</row>
    <row r="42" spans="1:27" ht="18" customHeight="1" x14ac:dyDescent="0.3">
      <c r="A42" s="47" t="s">
        <v>252</v>
      </c>
      <c r="C42" s="58">
        <f>SUM(C40)</f>
        <v>0</v>
      </c>
      <c r="D42" s="54"/>
      <c r="E42" s="58">
        <f>SUM(E40)</f>
        <v>0</v>
      </c>
      <c r="F42" s="54"/>
      <c r="G42" s="58">
        <f>SUM(G40)</f>
        <v>0</v>
      </c>
      <c r="H42" s="54"/>
      <c r="I42" s="58">
        <f>SUM(I40)</f>
        <v>0</v>
      </c>
      <c r="J42" s="54"/>
      <c r="K42" s="58">
        <f>SUM(K40)</f>
        <v>0</v>
      </c>
      <c r="L42" s="54"/>
      <c r="M42" s="58">
        <f>SUM(M40)</f>
        <v>-8413569</v>
      </c>
      <c r="N42" s="56"/>
      <c r="O42" s="58">
        <f>SUM(O40)</f>
        <v>0</v>
      </c>
      <c r="P42" s="54"/>
      <c r="Q42" s="58">
        <f>SUM(Q40)</f>
        <v>0</v>
      </c>
      <c r="R42" s="54"/>
      <c r="S42" s="58">
        <f>SUM(S40)</f>
        <v>0</v>
      </c>
      <c r="T42" s="54"/>
      <c r="U42" s="58">
        <f>SUM(U40)</f>
        <v>0</v>
      </c>
      <c r="V42" s="54"/>
      <c r="W42" s="58">
        <f>SUM(W40)</f>
        <v>0</v>
      </c>
      <c r="X42" s="54"/>
      <c r="Y42" s="58">
        <f>SUM(Y40)</f>
        <v>0</v>
      </c>
      <c r="Z42" s="54"/>
      <c r="AA42" s="58">
        <f>SUM(AA40)</f>
        <v>-8413569</v>
      </c>
    </row>
    <row r="43" spans="1:27" ht="18" customHeight="1" x14ac:dyDescent="0.3">
      <c r="A43" s="47" t="s">
        <v>233</v>
      </c>
      <c r="B43" s="47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</row>
    <row r="44" spans="1:27" ht="18" customHeight="1" x14ac:dyDescent="0.3">
      <c r="A44" s="48" t="s">
        <v>234</v>
      </c>
      <c r="B44" s="47"/>
      <c r="C44" s="68">
        <v>0</v>
      </c>
      <c r="D44" s="68"/>
      <c r="E44" s="68">
        <v>0</v>
      </c>
      <c r="F44" s="68"/>
      <c r="G44" s="68">
        <v>0</v>
      </c>
      <c r="H44" s="68"/>
      <c r="I44" s="68">
        <v>0</v>
      </c>
      <c r="J44" s="68"/>
      <c r="K44" s="68">
        <v>0</v>
      </c>
      <c r="L44" s="68"/>
      <c r="M44" s="111">
        <v>3266377</v>
      </c>
      <c r="N44" s="111"/>
      <c r="O44" s="68">
        <v>0</v>
      </c>
      <c r="P44" s="68"/>
      <c r="Q44" s="68">
        <v>0</v>
      </c>
      <c r="R44" s="68"/>
      <c r="S44" s="68">
        <v>0</v>
      </c>
      <c r="T44" s="68"/>
      <c r="U44" s="68">
        <v>0</v>
      </c>
      <c r="V44" s="68"/>
      <c r="W44" s="68">
        <f>SUM(Q44:U44)</f>
        <v>0</v>
      </c>
      <c r="X44" s="68"/>
      <c r="Y44" s="68">
        <v>0</v>
      </c>
      <c r="Z44" s="68"/>
      <c r="AA44" s="68">
        <f>SUM(C44:M44,W44:Y44)</f>
        <v>3266377</v>
      </c>
    </row>
    <row r="45" spans="1:27" ht="18" customHeight="1" x14ac:dyDescent="0.3">
      <c r="A45" s="48" t="s">
        <v>235</v>
      </c>
      <c r="C45" s="52">
        <v>0</v>
      </c>
      <c r="D45" s="68"/>
      <c r="E45" s="52">
        <v>0</v>
      </c>
      <c r="F45" s="68"/>
      <c r="G45" s="52">
        <v>0</v>
      </c>
      <c r="H45" s="68"/>
      <c r="I45" s="52">
        <v>0</v>
      </c>
      <c r="J45" s="68"/>
      <c r="K45" s="52">
        <v>0</v>
      </c>
      <c r="L45" s="68"/>
      <c r="M45" s="52">
        <v>0</v>
      </c>
      <c r="N45" s="57"/>
      <c r="O45" s="52">
        <v>0</v>
      </c>
      <c r="P45" s="68"/>
      <c r="Q45" s="52">
        <v>0</v>
      </c>
      <c r="R45" s="68"/>
      <c r="S45" s="52">
        <v>-3767</v>
      </c>
      <c r="T45" s="68"/>
      <c r="U45" s="52">
        <v>88000</v>
      </c>
      <c r="V45" s="68"/>
      <c r="W45" s="52">
        <f>SUM(Q45:U45)</f>
        <v>84233</v>
      </c>
      <c r="X45" s="68"/>
      <c r="Y45" s="52">
        <v>0</v>
      </c>
      <c r="Z45" s="68"/>
      <c r="AA45" s="52">
        <f>SUM(C45:M45,W45:Y45)</f>
        <v>84233</v>
      </c>
    </row>
    <row r="46" spans="1:27" ht="18" customHeight="1" x14ac:dyDescent="0.3">
      <c r="A46" s="47" t="s">
        <v>144</v>
      </c>
      <c r="B46" s="47"/>
      <c r="C46" s="58">
        <f>SUM(C44:C45)</f>
        <v>0</v>
      </c>
      <c r="D46" s="54"/>
      <c r="E46" s="58">
        <f>SUM(E44:E45)</f>
        <v>0</v>
      </c>
      <c r="F46" s="54"/>
      <c r="G46" s="58">
        <f>SUM(G44:G45)</f>
        <v>0</v>
      </c>
      <c r="H46" s="54"/>
      <c r="I46" s="58">
        <f>SUM(I44:I45)</f>
        <v>0</v>
      </c>
      <c r="J46" s="54"/>
      <c r="K46" s="58">
        <f>SUM(K44:K45)</f>
        <v>0</v>
      </c>
      <c r="L46" s="54"/>
      <c r="M46" s="58">
        <f>SUM(M44:M45)</f>
        <v>3266377</v>
      </c>
      <c r="N46" s="56"/>
      <c r="O46" s="58">
        <f>SUM(O44:O45)</f>
        <v>0</v>
      </c>
      <c r="P46" s="54"/>
      <c r="Q46" s="58">
        <f>SUM(Q44:Q45)</f>
        <v>0</v>
      </c>
      <c r="R46" s="54"/>
      <c r="S46" s="58">
        <f>SUM(S44:S45)</f>
        <v>-3767</v>
      </c>
      <c r="T46" s="54"/>
      <c r="U46" s="58">
        <f>SUM(U44:U45)</f>
        <v>88000</v>
      </c>
      <c r="V46" s="54"/>
      <c r="W46" s="58">
        <f>SUM(W44:W45)</f>
        <v>84233</v>
      </c>
      <c r="X46" s="54"/>
      <c r="Y46" s="58">
        <f>SUM(Y44:Y45)</f>
        <v>0</v>
      </c>
      <c r="Z46" s="54"/>
      <c r="AA46" s="58">
        <f>SUM(C46:M46,W46:Y46)</f>
        <v>3350610</v>
      </c>
    </row>
    <row r="47" spans="1:27" ht="18" customHeight="1" x14ac:dyDescent="0.3">
      <c r="A47" s="48" t="s">
        <v>239</v>
      </c>
      <c r="B47" s="46"/>
      <c r="C47" s="68">
        <v>0</v>
      </c>
      <c r="D47" s="68"/>
      <c r="E47" s="68">
        <v>0</v>
      </c>
      <c r="F47" s="68"/>
      <c r="G47" s="68">
        <v>0</v>
      </c>
      <c r="H47" s="68"/>
      <c r="I47" s="68">
        <v>0</v>
      </c>
      <c r="J47" s="68"/>
      <c r="K47" s="68">
        <v>0</v>
      </c>
      <c r="L47" s="68"/>
      <c r="M47" s="113">
        <v>-750660</v>
      </c>
      <c r="N47" s="113"/>
      <c r="O47" s="68">
        <v>0</v>
      </c>
      <c r="P47" s="68"/>
      <c r="Q47" s="68">
        <v>0</v>
      </c>
      <c r="R47" s="68"/>
      <c r="S47" s="68">
        <v>0</v>
      </c>
      <c r="T47" s="68"/>
      <c r="U47" s="68">
        <v>0</v>
      </c>
      <c r="V47" s="68"/>
      <c r="W47" s="68">
        <f>SUM(Q47:U47)</f>
        <v>0</v>
      </c>
      <c r="X47" s="68"/>
      <c r="Y47" s="68">
        <v>0</v>
      </c>
      <c r="Z47" s="68"/>
      <c r="AA47" s="68">
        <f>SUM(C47:M47,W47:Y47)</f>
        <v>-750660</v>
      </c>
    </row>
    <row r="48" spans="1:27" ht="18" customHeight="1" x14ac:dyDescent="0.3">
      <c r="A48" s="48" t="s">
        <v>246</v>
      </c>
      <c r="B48" s="46"/>
      <c r="C48" s="52">
        <v>0</v>
      </c>
      <c r="D48" s="68"/>
      <c r="E48" s="52">
        <v>0</v>
      </c>
      <c r="F48" s="68"/>
      <c r="G48" s="52">
        <v>0</v>
      </c>
      <c r="H48" s="68"/>
      <c r="I48" s="52">
        <v>0</v>
      </c>
      <c r="J48" s="68"/>
      <c r="K48" s="52">
        <v>0</v>
      </c>
      <c r="L48" s="68"/>
      <c r="M48" s="112">
        <v>3591</v>
      </c>
      <c r="N48" s="113"/>
      <c r="O48" s="52">
        <v>0</v>
      </c>
      <c r="P48" s="68"/>
      <c r="Q48" s="52">
        <v>-3591</v>
      </c>
      <c r="R48" s="68"/>
      <c r="S48" s="52">
        <v>0</v>
      </c>
      <c r="T48" s="68"/>
      <c r="U48" s="52">
        <v>0</v>
      </c>
      <c r="V48" s="68"/>
      <c r="W48" s="52">
        <f>SUM(Q48:U48)</f>
        <v>-3591</v>
      </c>
      <c r="X48" s="68"/>
      <c r="Y48" s="52">
        <v>0</v>
      </c>
      <c r="Z48" s="68"/>
      <c r="AA48" s="52">
        <f>SUM(C48:M48,W48:Y48)</f>
        <v>0</v>
      </c>
    </row>
    <row r="49" spans="1:27" ht="18" customHeight="1" thickBot="1" x14ac:dyDescent="0.35">
      <c r="A49" s="47" t="s">
        <v>373</v>
      </c>
      <c r="C49" s="61">
        <f>SUM(C36,C42,C46,C47:C48)</f>
        <v>8611242</v>
      </c>
      <c r="D49" s="54"/>
      <c r="E49" s="61">
        <f>SUM(E36,E42,E46,E47:E48)</f>
        <v>56408882</v>
      </c>
      <c r="F49" s="54"/>
      <c r="G49" s="61">
        <f>SUM(G36,G42,G46,G47:G48)</f>
        <v>3470021</v>
      </c>
      <c r="H49" s="54"/>
      <c r="I49" s="61">
        <f>SUM(I36,I42,I46,I47:I48)</f>
        <v>490423</v>
      </c>
      <c r="J49" s="54"/>
      <c r="K49" s="61">
        <f>SUM(K36,K42,K46,K47:K48)</f>
        <v>929166</v>
      </c>
      <c r="L49" s="54"/>
      <c r="M49" s="61">
        <f>SUM(M36,M42,M46,M47:M48)</f>
        <v>48330725</v>
      </c>
      <c r="N49" s="56"/>
      <c r="O49" s="61">
        <f>SUM(O36,O42,O46,O47:O48)</f>
        <v>-6088210</v>
      </c>
      <c r="P49" s="54"/>
      <c r="Q49" s="61">
        <f>SUM(Q36,Q42,Q46,Q47:Q48)</f>
        <v>5087916</v>
      </c>
      <c r="R49" s="54"/>
      <c r="S49" s="61">
        <f>SUM(S36,S42,S46,S47:S48)</f>
        <v>-95759</v>
      </c>
      <c r="T49" s="54"/>
      <c r="U49" s="61">
        <f>SUM(U36,U42,U46,U47:U48)</f>
        <v>498167</v>
      </c>
      <c r="V49" s="54"/>
      <c r="W49" s="61">
        <f>SUM(W36,W42,W46,W47:W48)</f>
        <v>5490324</v>
      </c>
      <c r="X49" s="54"/>
      <c r="Y49" s="61">
        <f>SUM(Y36,Y42,Y46,Y47:Y48)</f>
        <v>15000000</v>
      </c>
      <c r="Z49" s="54"/>
      <c r="AA49" s="61">
        <f>SUM(AA36,AA42,AA46,AA47:AA48)</f>
        <v>132642573</v>
      </c>
    </row>
    <row r="50" spans="1:27" ht="20.25" customHeight="1" thickTop="1" x14ac:dyDescent="0.3"/>
  </sheetData>
  <mergeCells count="2">
    <mergeCell ref="C6:AA6"/>
    <mergeCell ref="Q7:W7"/>
  </mergeCells>
  <pageMargins left="0.45" right="0.2" top="0.48" bottom="0.5" header="0.5" footer="0.5"/>
  <pageSetup paperSize="9" scale="52" firstPageNumber="12" orientation="landscape" useFirstPageNumber="1" r:id="rId1"/>
  <headerFooter>
    <oddFooter>&amp;L&amp;13The accompanying notes are an integral part of these financial statements.
&amp;11
&amp;C&amp;13&amp;P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1"/>
  <sheetViews>
    <sheetView view="pageBreakPreview" zoomScaleNormal="70" zoomScaleSheetLayoutView="100" zoomScalePageLayoutView="70" workbookViewId="0">
      <selection activeCell="S159" sqref="S159"/>
    </sheetView>
  </sheetViews>
  <sheetFormatPr defaultColWidth="9.08984375" defaultRowHeight="14" x14ac:dyDescent="0.3"/>
  <cols>
    <col min="1" max="1" width="2" style="232" customWidth="1"/>
    <col min="2" max="2" width="42" style="232" customWidth="1"/>
    <col min="3" max="3" width="5.453125" style="135" customWidth="1"/>
    <col min="4" max="4" width="1" style="152" customWidth="1"/>
    <col min="5" max="5" width="13.453125" style="152" customWidth="1"/>
    <col min="6" max="6" width="1" style="152" customWidth="1"/>
    <col min="7" max="7" width="13.453125" style="152" customWidth="1"/>
    <col min="8" max="8" width="1" style="152" customWidth="1"/>
    <col min="9" max="9" width="13.453125" style="152" customWidth="1"/>
    <col min="10" max="10" width="1" style="152" customWidth="1"/>
    <col min="11" max="11" width="15.08984375" style="152" customWidth="1"/>
    <col min="12" max="16384" width="9.08984375" style="62"/>
  </cols>
  <sheetData>
    <row r="1" spans="1:11" s="47" customFormat="1" ht="17.5" x14ac:dyDescent="0.3">
      <c r="A1" s="166" t="s">
        <v>0</v>
      </c>
      <c r="B1" s="201"/>
      <c r="C1" s="135"/>
      <c r="D1" s="147"/>
      <c r="E1" s="151"/>
      <c r="F1" s="225"/>
      <c r="G1" s="151"/>
      <c r="H1" s="225"/>
      <c r="I1" s="151"/>
      <c r="J1" s="225"/>
      <c r="K1" s="151"/>
    </row>
    <row r="2" spans="1:11" s="48" customFormat="1" ht="17.5" x14ac:dyDescent="0.3">
      <c r="A2" s="166" t="s">
        <v>1</v>
      </c>
      <c r="B2" s="166"/>
      <c r="C2" s="135"/>
      <c r="D2" s="133"/>
      <c r="E2" s="133"/>
      <c r="F2" s="133"/>
      <c r="G2" s="133"/>
      <c r="H2" s="133"/>
      <c r="I2" s="133"/>
      <c r="J2" s="133"/>
      <c r="K2" s="133"/>
    </row>
    <row r="3" spans="1:11" s="48" customFormat="1" ht="15" x14ac:dyDescent="0.3">
      <c r="A3" s="226" t="s">
        <v>255</v>
      </c>
      <c r="B3" s="226"/>
      <c r="C3" s="135"/>
      <c r="D3" s="152"/>
      <c r="E3" s="152"/>
      <c r="F3" s="152"/>
      <c r="G3" s="152"/>
      <c r="H3" s="152"/>
      <c r="I3" s="152"/>
      <c r="J3" s="152"/>
      <c r="K3" s="152"/>
    </row>
    <row r="4" spans="1:11" s="48" customFormat="1" x14ac:dyDescent="0.3">
      <c r="A4" s="201"/>
      <c r="B4" s="201"/>
      <c r="C4" s="135"/>
      <c r="D4" s="152"/>
      <c r="E4" s="152"/>
      <c r="F4" s="152"/>
      <c r="G4" s="152"/>
      <c r="H4" s="152"/>
      <c r="I4" s="63"/>
      <c r="J4" s="50"/>
      <c r="K4" s="171" t="s">
        <v>3</v>
      </c>
    </row>
    <row r="5" spans="1:11" s="48" customFormat="1" x14ac:dyDescent="0.3">
      <c r="A5" s="201"/>
      <c r="B5" s="201"/>
      <c r="C5" s="135"/>
      <c r="D5" s="152"/>
      <c r="E5" s="283" t="s">
        <v>4</v>
      </c>
      <c r="F5" s="283"/>
      <c r="G5" s="283"/>
      <c r="H5" s="227"/>
      <c r="I5" s="283" t="s">
        <v>5</v>
      </c>
      <c r="J5" s="283"/>
      <c r="K5" s="283"/>
    </row>
    <row r="6" spans="1:11" s="48" customFormat="1" x14ac:dyDescent="0.3">
      <c r="A6" s="201"/>
      <c r="B6" s="201"/>
      <c r="C6" s="135"/>
      <c r="D6" s="152"/>
      <c r="E6" s="275" t="s">
        <v>6</v>
      </c>
      <c r="F6" s="275"/>
      <c r="G6" s="275"/>
      <c r="H6" s="227"/>
      <c r="I6" s="275" t="s">
        <v>6</v>
      </c>
      <c r="J6" s="275"/>
      <c r="K6" s="275"/>
    </row>
    <row r="7" spans="1:11" s="48" customFormat="1" x14ac:dyDescent="0.3">
      <c r="A7" s="201"/>
      <c r="B7" s="201"/>
      <c r="C7" s="135"/>
      <c r="D7" s="152"/>
      <c r="E7" s="280" t="s">
        <v>369</v>
      </c>
      <c r="F7" s="280"/>
      <c r="G7" s="280"/>
      <c r="H7" s="228"/>
      <c r="I7" s="280" t="s">
        <v>369</v>
      </c>
      <c r="J7" s="280"/>
      <c r="K7" s="280"/>
    </row>
    <row r="8" spans="1:11" s="48" customFormat="1" x14ac:dyDescent="0.3">
      <c r="A8" s="201"/>
      <c r="B8" s="201"/>
      <c r="C8" s="152"/>
      <c r="D8" s="152"/>
      <c r="E8" s="281" t="s">
        <v>8</v>
      </c>
      <c r="F8" s="282"/>
      <c r="G8" s="282"/>
      <c r="H8" s="228"/>
      <c r="I8" s="281" t="s">
        <v>8</v>
      </c>
      <c r="J8" s="282"/>
      <c r="K8" s="282"/>
    </row>
    <row r="9" spans="1:11" s="48" customFormat="1" x14ac:dyDescent="0.3">
      <c r="A9" s="201"/>
      <c r="B9" s="201"/>
      <c r="C9" s="135" t="s">
        <v>10</v>
      </c>
      <c r="D9" s="152"/>
      <c r="E9" s="153" t="s">
        <v>256</v>
      </c>
      <c r="F9" s="228"/>
      <c r="G9" s="153" t="s">
        <v>257</v>
      </c>
      <c r="H9" s="228"/>
      <c r="I9" s="153" t="s">
        <v>256</v>
      </c>
      <c r="J9" s="228"/>
      <c r="K9" s="153" t="s">
        <v>257</v>
      </c>
    </row>
    <row r="10" spans="1:11" s="48" customFormat="1" ht="18" customHeight="1" x14ac:dyDescent="0.3">
      <c r="A10" s="284" t="s">
        <v>258</v>
      </c>
      <c r="B10" s="284"/>
      <c r="C10" s="284"/>
      <c r="D10" s="284"/>
      <c r="E10" s="139"/>
      <c r="F10" s="139"/>
      <c r="G10" s="139"/>
      <c r="H10" s="139"/>
      <c r="I10" s="139"/>
      <c r="J10" s="139"/>
      <c r="K10" s="139"/>
    </row>
    <row r="11" spans="1:11" s="48" customFormat="1" ht="18" customHeight="1" x14ac:dyDescent="0.3">
      <c r="A11" s="149" t="s">
        <v>259</v>
      </c>
      <c r="B11" s="229"/>
      <c r="C11" s="229"/>
      <c r="D11" s="229"/>
      <c r="E11" s="137">
        <v>8261489</v>
      </c>
      <c r="F11" s="137"/>
      <c r="G11" s="137">
        <v>28311016</v>
      </c>
      <c r="H11" s="137"/>
      <c r="I11" s="137">
        <v>3266377</v>
      </c>
      <c r="J11" s="137"/>
      <c r="K11" s="137">
        <v>3805664</v>
      </c>
    </row>
    <row r="12" spans="1:11" s="48" customFormat="1" ht="18" customHeight="1" x14ac:dyDescent="0.3">
      <c r="A12" s="230" t="s">
        <v>260</v>
      </c>
      <c r="B12" s="229"/>
      <c r="C12" s="229"/>
      <c r="D12" s="229"/>
      <c r="E12" s="137"/>
      <c r="F12" s="137"/>
      <c r="G12" s="137"/>
      <c r="H12" s="137"/>
      <c r="I12" s="137"/>
      <c r="J12" s="137"/>
      <c r="K12" s="137"/>
    </row>
    <row r="13" spans="1:11" s="48" customFormat="1" ht="18" customHeight="1" x14ac:dyDescent="0.3">
      <c r="A13" s="230" t="s">
        <v>261</v>
      </c>
      <c r="B13" s="230"/>
      <c r="C13" s="135"/>
      <c r="D13" s="136"/>
      <c r="E13" s="137"/>
      <c r="F13" s="137"/>
      <c r="G13" s="137"/>
      <c r="H13" s="137"/>
      <c r="I13" s="133"/>
      <c r="J13" s="137"/>
      <c r="K13" s="133"/>
    </row>
    <row r="14" spans="1:11" s="48" customFormat="1" ht="18" customHeight="1" x14ac:dyDescent="0.3">
      <c r="A14" s="149" t="s">
        <v>262</v>
      </c>
      <c r="B14" s="149"/>
      <c r="C14" s="135"/>
      <c r="D14" s="136"/>
      <c r="E14" s="137">
        <v>15649227</v>
      </c>
      <c r="F14" s="137"/>
      <c r="G14" s="137">
        <v>15312526</v>
      </c>
      <c r="H14" s="137"/>
      <c r="I14" s="137">
        <v>1190531</v>
      </c>
      <c r="J14" s="137"/>
      <c r="K14" s="137">
        <v>1221844</v>
      </c>
    </row>
    <row r="15" spans="1:11" s="48" customFormat="1" ht="18" customHeight="1" x14ac:dyDescent="0.3">
      <c r="A15" s="149" t="s">
        <v>263</v>
      </c>
      <c r="B15" s="149"/>
      <c r="C15" s="135"/>
      <c r="D15" s="136"/>
      <c r="E15" s="137">
        <v>880009</v>
      </c>
      <c r="F15" s="137"/>
      <c r="G15" s="137">
        <v>1031544</v>
      </c>
      <c r="H15" s="137"/>
      <c r="I15" s="137">
        <v>4657</v>
      </c>
      <c r="J15" s="137"/>
      <c r="K15" s="137">
        <v>5009</v>
      </c>
    </row>
    <row r="16" spans="1:11" s="48" customFormat="1" ht="18" customHeight="1" x14ac:dyDescent="0.3">
      <c r="A16" s="149" t="s">
        <v>264</v>
      </c>
      <c r="B16" s="149"/>
      <c r="C16" s="135"/>
      <c r="D16" s="136"/>
      <c r="E16" s="137">
        <v>4758601</v>
      </c>
      <c r="F16" s="137"/>
      <c r="G16" s="137">
        <v>4428001</v>
      </c>
      <c r="H16" s="137"/>
      <c r="I16" s="137">
        <v>77713</v>
      </c>
      <c r="J16" s="137"/>
      <c r="K16" s="137">
        <v>105656</v>
      </c>
    </row>
    <row r="17" spans="1:11" s="48" customFormat="1" ht="18" customHeight="1" x14ac:dyDescent="0.3">
      <c r="A17" s="181" t="s">
        <v>396</v>
      </c>
      <c r="B17" s="149"/>
      <c r="C17" s="135"/>
      <c r="D17" s="136"/>
      <c r="E17" s="137"/>
      <c r="F17" s="137"/>
      <c r="G17" s="137"/>
      <c r="H17" s="137"/>
      <c r="I17" s="137"/>
      <c r="J17" s="137"/>
      <c r="K17" s="137"/>
    </row>
    <row r="18" spans="1:11" s="48" customFormat="1" ht="18" customHeight="1" x14ac:dyDescent="0.3">
      <c r="A18" s="181" t="s">
        <v>265</v>
      </c>
      <c r="B18" s="149"/>
      <c r="C18" s="135">
        <v>13</v>
      </c>
      <c r="D18" s="136"/>
      <c r="E18" s="137">
        <v>22207</v>
      </c>
      <c r="F18" s="137"/>
      <c r="G18" s="137">
        <v>101057</v>
      </c>
      <c r="H18" s="137"/>
      <c r="I18" s="137">
        <v>-59144</v>
      </c>
      <c r="J18" s="137"/>
      <c r="K18" s="137">
        <v>12973</v>
      </c>
    </row>
    <row r="19" spans="1:11" s="48" customFormat="1" ht="18" customHeight="1" x14ac:dyDescent="0.3">
      <c r="A19" s="149" t="s">
        <v>266</v>
      </c>
      <c r="B19" s="149"/>
      <c r="C19" s="135"/>
      <c r="D19" s="136"/>
      <c r="E19" s="137">
        <v>130210</v>
      </c>
      <c r="F19" s="137"/>
      <c r="G19" s="137">
        <v>-10583</v>
      </c>
      <c r="H19" s="137"/>
      <c r="I19" s="137">
        <v>-25691</v>
      </c>
      <c r="J19" s="137"/>
      <c r="K19" s="137">
        <v>-50980</v>
      </c>
    </row>
    <row r="20" spans="1:11" s="48" customFormat="1" ht="18" customHeight="1" x14ac:dyDescent="0.3">
      <c r="A20" s="149" t="s">
        <v>100</v>
      </c>
      <c r="B20" s="149"/>
      <c r="C20" s="135"/>
      <c r="D20" s="136"/>
      <c r="E20" s="137">
        <v>-581599</v>
      </c>
      <c r="F20" s="137"/>
      <c r="G20" s="137">
        <v>-726065</v>
      </c>
      <c r="H20" s="137"/>
      <c r="I20" s="137">
        <v>-802760</v>
      </c>
      <c r="J20" s="137"/>
      <c r="K20" s="137">
        <v>-1340089</v>
      </c>
    </row>
    <row r="21" spans="1:11" s="48" customFormat="1" ht="18" customHeight="1" x14ac:dyDescent="0.3">
      <c r="A21" s="149" t="s">
        <v>101</v>
      </c>
      <c r="B21" s="149"/>
      <c r="C21" s="135"/>
      <c r="D21" s="136"/>
      <c r="E21" s="137">
        <v>-64008</v>
      </c>
      <c r="F21" s="137"/>
      <c r="G21" s="137">
        <v>-79550</v>
      </c>
      <c r="H21" s="137"/>
      <c r="I21" s="137">
        <v>-5538561</v>
      </c>
      <c r="J21" s="137"/>
      <c r="K21" s="137">
        <v>-5381053</v>
      </c>
    </row>
    <row r="22" spans="1:11" s="48" customFormat="1" ht="18" customHeight="1" x14ac:dyDescent="0.3">
      <c r="A22" s="149" t="s">
        <v>267</v>
      </c>
      <c r="B22" s="149"/>
      <c r="C22" s="135"/>
      <c r="D22" s="136"/>
      <c r="E22" s="137">
        <v>12224017</v>
      </c>
      <c r="F22" s="137"/>
      <c r="G22" s="137">
        <v>12342209</v>
      </c>
      <c r="H22" s="137"/>
      <c r="I22" s="137">
        <v>3917114</v>
      </c>
      <c r="J22" s="137"/>
      <c r="K22" s="137">
        <v>3538938</v>
      </c>
    </row>
    <row r="23" spans="1:11" s="48" customFormat="1" ht="18" customHeight="1" x14ac:dyDescent="0.3">
      <c r="A23" s="149" t="s">
        <v>268</v>
      </c>
      <c r="B23" s="149"/>
      <c r="C23" s="135"/>
      <c r="D23" s="136"/>
      <c r="E23" s="137">
        <v>-2029639</v>
      </c>
      <c r="F23" s="137"/>
      <c r="G23" s="137">
        <v>-1575478</v>
      </c>
      <c r="H23" s="137"/>
      <c r="I23" s="138">
        <v>-361737</v>
      </c>
      <c r="J23" s="137"/>
      <c r="K23" s="138">
        <v>-834055</v>
      </c>
    </row>
    <row r="24" spans="1:11" s="48" customFormat="1" ht="18" customHeight="1" x14ac:dyDescent="0.3">
      <c r="A24" s="149" t="s">
        <v>269</v>
      </c>
      <c r="B24" s="149"/>
      <c r="C24" s="135"/>
      <c r="D24" s="136"/>
      <c r="E24" s="137">
        <v>672090</v>
      </c>
      <c r="F24" s="137"/>
      <c r="G24" s="137">
        <v>639774</v>
      </c>
      <c r="H24" s="137"/>
      <c r="I24" s="138">
        <v>175049</v>
      </c>
      <c r="J24" s="137"/>
      <c r="K24" s="137">
        <v>169857</v>
      </c>
    </row>
    <row r="25" spans="1:11" s="48" customFormat="1" ht="18" customHeight="1" x14ac:dyDescent="0.3">
      <c r="A25" s="149" t="s">
        <v>270</v>
      </c>
      <c r="B25" s="149"/>
      <c r="C25" s="135"/>
      <c r="D25" s="136"/>
      <c r="E25" s="137"/>
      <c r="F25" s="137"/>
      <c r="G25" s="137"/>
      <c r="H25" s="133"/>
      <c r="I25" s="133"/>
      <c r="J25" s="133"/>
      <c r="K25" s="133"/>
    </row>
    <row r="26" spans="1:11" s="48" customFormat="1" ht="18" customHeight="1" x14ac:dyDescent="0.3">
      <c r="A26" s="149" t="s">
        <v>271</v>
      </c>
      <c r="B26" s="149"/>
      <c r="C26" s="135"/>
      <c r="D26" s="136"/>
      <c r="E26" s="137"/>
      <c r="F26" s="137"/>
      <c r="G26" s="137"/>
      <c r="H26" s="133"/>
      <c r="I26" s="137"/>
      <c r="J26" s="133"/>
      <c r="K26" s="231"/>
    </row>
    <row r="27" spans="1:11" s="48" customFormat="1" ht="18" customHeight="1" x14ac:dyDescent="0.3">
      <c r="A27" s="149" t="s">
        <v>272</v>
      </c>
      <c r="B27" s="149"/>
      <c r="C27" s="135"/>
      <c r="D27" s="136"/>
      <c r="E27" s="137">
        <v>112536</v>
      </c>
      <c r="F27" s="137"/>
      <c r="G27" s="137">
        <v>147193</v>
      </c>
      <c r="H27" s="137"/>
      <c r="I27" s="137">
        <v>17816</v>
      </c>
      <c r="J27" s="137"/>
      <c r="K27" s="137">
        <v>17851</v>
      </c>
    </row>
    <row r="28" spans="1:11" s="48" customFormat="1" ht="18" customHeight="1" x14ac:dyDescent="0.3">
      <c r="A28" s="149" t="s">
        <v>113</v>
      </c>
      <c r="B28" s="149"/>
      <c r="C28" s="135"/>
      <c r="D28" s="136"/>
      <c r="E28" s="137">
        <v>-780</v>
      </c>
      <c r="F28" s="137"/>
      <c r="G28" s="137">
        <v>459639</v>
      </c>
      <c r="H28" s="137"/>
      <c r="I28" s="137">
        <v>0</v>
      </c>
      <c r="J28" s="137"/>
      <c r="K28" s="137">
        <v>-58420</v>
      </c>
    </row>
    <row r="29" spans="1:11" s="133" customFormat="1" ht="18" customHeight="1" x14ac:dyDescent="0.3">
      <c r="A29" s="149" t="s">
        <v>273</v>
      </c>
      <c r="B29" s="149"/>
      <c r="C29" s="135"/>
      <c r="D29" s="136"/>
      <c r="E29" s="137">
        <v>-12934</v>
      </c>
      <c r="F29" s="137"/>
      <c r="G29" s="137">
        <v>5588</v>
      </c>
      <c r="H29" s="137"/>
      <c r="I29" s="137">
        <v>-17346</v>
      </c>
      <c r="J29" s="137"/>
      <c r="K29" s="137">
        <v>-75</v>
      </c>
    </row>
    <row r="30" spans="1:11" s="48" customFormat="1" ht="18" customHeight="1" x14ac:dyDescent="0.3">
      <c r="A30" s="149" t="s">
        <v>145</v>
      </c>
      <c r="B30" s="232"/>
      <c r="C30" s="135"/>
      <c r="D30" s="136"/>
      <c r="E30" s="137"/>
      <c r="F30" s="137"/>
      <c r="G30" s="137"/>
      <c r="H30" s="137"/>
      <c r="I30" s="137"/>
      <c r="J30" s="137"/>
      <c r="K30" s="137"/>
    </row>
    <row r="31" spans="1:11" s="48" customFormat="1" ht="18" customHeight="1" x14ac:dyDescent="0.3">
      <c r="A31" s="149" t="s">
        <v>112</v>
      </c>
      <c r="B31" s="232"/>
      <c r="C31" s="135">
        <v>10</v>
      </c>
      <c r="D31" s="136"/>
      <c r="E31" s="137">
        <v>3861391</v>
      </c>
      <c r="F31" s="137"/>
      <c r="G31" s="137">
        <v>479304</v>
      </c>
      <c r="H31" s="137"/>
      <c r="I31" s="138">
        <v>0</v>
      </c>
      <c r="J31" s="138"/>
      <c r="K31" s="138">
        <v>0</v>
      </c>
    </row>
    <row r="32" spans="1:11" s="48" customFormat="1" ht="18" customHeight="1" x14ac:dyDescent="0.3">
      <c r="A32" s="149" t="s">
        <v>385</v>
      </c>
      <c r="B32" s="232"/>
      <c r="C32" s="135"/>
      <c r="D32" s="136"/>
      <c r="E32" s="137"/>
      <c r="F32" s="137"/>
      <c r="G32" s="137"/>
      <c r="H32" s="137"/>
      <c r="I32" s="138"/>
      <c r="J32" s="138"/>
      <c r="K32" s="138"/>
    </row>
    <row r="33" spans="1:11" s="48" customFormat="1" ht="18" customHeight="1" x14ac:dyDescent="0.3">
      <c r="A33" s="219" t="s">
        <v>104</v>
      </c>
      <c r="B33" s="232"/>
      <c r="C33" s="135">
        <v>3</v>
      </c>
      <c r="D33" s="136"/>
      <c r="E33" s="137">
        <v>-486831</v>
      </c>
      <c r="F33" s="137"/>
      <c r="G33" s="137">
        <v>53420</v>
      </c>
      <c r="H33" s="137"/>
      <c r="I33" s="138">
        <v>0</v>
      </c>
      <c r="J33" s="138"/>
      <c r="K33" s="138">
        <v>0</v>
      </c>
    </row>
    <row r="34" spans="1:11" s="48" customFormat="1" ht="18" customHeight="1" x14ac:dyDescent="0.3">
      <c r="A34" s="219" t="s">
        <v>274</v>
      </c>
      <c r="B34" s="232"/>
      <c r="C34" s="135"/>
      <c r="D34" s="136"/>
      <c r="E34" s="137"/>
      <c r="F34" s="137"/>
      <c r="G34" s="137"/>
      <c r="H34" s="137"/>
      <c r="I34" s="138"/>
      <c r="J34" s="138"/>
      <c r="K34" s="138"/>
    </row>
    <row r="35" spans="1:11" s="48" customFormat="1" ht="18" customHeight="1" x14ac:dyDescent="0.3">
      <c r="A35" s="219" t="s">
        <v>398</v>
      </c>
      <c r="B35" s="232"/>
      <c r="C35" s="135"/>
      <c r="D35" s="136"/>
      <c r="E35" s="137">
        <v>3649</v>
      </c>
      <c r="F35" s="137"/>
      <c r="G35" s="137">
        <v>0</v>
      </c>
      <c r="H35" s="137"/>
      <c r="I35" s="137">
        <v>0</v>
      </c>
      <c r="J35" s="138"/>
      <c r="K35" s="137">
        <v>0</v>
      </c>
    </row>
    <row r="36" spans="1:11" s="48" customFormat="1" ht="18" customHeight="1" x14ac:dyDescent="0.3">
      <c r="A36" s="219" t="s">
        <v>275</v>
      </c>
      <c r="B36" s="232"/>
      <c r="C36" s="135"/>
      <c r="D36" s="136"/>
      <c r="E36" s="137">
        <v>-529</v>
      </c>
      <c r="F36" s="137"/>
      <c r="G36" s="137">
        <v>0</v>
      </c>
      <c r="H36" s="137"/>
      <c r="I36" s="137">
        <v>0</v>
      </c>
      <c r="J36" s="138"/>
      <c r="K36" s="137">
        <v>0</v>
      </c>
    </row>
    <row r="37" spans="1:11" s="48" customFormat="1" ht="18" customHeight="1" x14ac:dyDescent="0.3">
      <c r="A37" s="149" t="s">
        <v>146</v>
      </c>
      <c r="B37" s="232"/>
      <c r="C37" s="135"/>
      <c r="D37" s="136"/>
      <c r="E37" s="137"/>
      <c r="F37" s="137"/>
      <c r="G37" s="137"/>
      <c r="H37" s="137"/>
      <c r="I37" s="137"/>
      <c r="J37" s="138"/>
      <c r="K37" s="137"/>
    </row>
    <row r="38" spans="1:11" s="48" customFormat="1" ht="18" customHeight="1" x14ac:dyDescent="0.3">
      <c r="A38" s="149" t="s">
        <v>117</v>
      </c>
      <c r="B38" s="149"/>
      <c r="C38" s="135"/>
      <c r="D38" s="136"/>
      <c r="E38" s="137">
        <v>-1530335</v>
      </c>
      <c r="F38" s="137"/>
      <c r="G38" s="137">
        <v>-6290911</v>
      </c>
      <c r="H38" s="137"/>
      <c r="I38" s="137">
        <v>0</v>
      </c>
      <c r="J38" s="138"/>
      <c r="K38" s="137">
        <v>0</v>
      </c>
    </row>
    <row r="39" spans="1:11" s="48" customFormat="1" ht="18" customHeight="1" x14ac:dyDescent="0.3">
      <c r="A39" s="149" t="s">
        <v>118</v>
      </c>
      <c r="B39" s="149"/>
      <c r="C39" s="135"/>
      <c r="D39" s="136"/>
      <c r="E39" s="165">
        <v>2603233</v>
      </c>
      <c r="F39" s="137"/>
      <c r="G39" s="165">
        <v>7913300</v>
      </c>
      <c r="H39" s="137"/>
      <c r="I39" s="144">
        <v>-884642</v>
      </c>
      <c r="J39" s="137"/>
      <c r="K39" s="144">
        <v>249785</v>
      </c>
    </row>
    <row r="40" spans="1:11" s="48" customFormat="1" ht="18" customHeight="1" x14ac:dyDescent="0.3">
      <c r="A40" s="149"/>
      <c r="B40" s="149"/>
      <c r="C40" s="135"/>
      <c r="D40" s="136"/>
      <c r="E40" s="137">
        <f>SUM(E10:E39)</f>
        <v>44472004</v>
      </c>
      <c r="F40" s="137"/>
      <c r="G40" s="137">
        <f>SUM(G10:G39)</f>
        <v>62541984</v>
      </c>
      <c r="H40" s="137"/>
      <c r="I40" s="137">
        <f>SUM(I10:I39)</f>
        <v>959376</v>
      </c>
      <c r="J40" s="137" t="s">
        <v>276</v>
      </c>
      <c r="K40" s="137">
        <f>SUM(K10:K39)</f>
        <v>1462905</v>
      </c>
    </row>
    <row r="41" spans="1:11" s="48" customFormat="1" ht="17.5" x14ac:dyDescent="0.3">
      <c r="A41" s="166" t="s">
        <v>0</v>
      </c>
      <c r="B41" s="166"/>
      <c r="C41" s="135"/>
      <c r="D41" s="136"/>
      <c r="E41" s="137"/>
      <c r="F41" s="137"/>
      <c r="G41" s="137"/>
      <c r="H41" s="137"/>
      <c r="I41" s="137"/>
      <c r="J41" s="137"/>
      <c r="K41" s="137"/>
    </row>
    <row r="42" spans="1:11" s="48" customFormat="1" ht="17.5" x14ac:dyDescent="0.3">
      <c r="A42" s="166" t="s">
        <v>1</v>
      </c>
      <c r="B42" s="166"/>
      <c r="C42" s="135"/>
      <c r="D42" s="136"/>
      <c r="E42" s="137"/>
      <c r="F42" s="137"/>
      <c r="G42" s="137"/>
      <c r="H42" s="137"/>
      <c r="I42" s="137"/>
      <c r="J42" s="137"/>
      <c r="K42" s="137"/>
    </row>
    <row r="43" spans="1:11" s="48" customFormat="1" ht="15" x14ac:dyDescent="0.3">
      <c r="A43" s="226" t="s">
        <v>255</v>
      </c>
      <c r="B43" s="226"/>
      <c r="C43" s="135"/>
      <c r="D43" s="152"/>
      <c r="E43" s="152"/>
      <c r="F43" s="152"/>
      <c r="G43" s="152"/>
      <c r="H43" s="152"/>
      <c r="I43" s="152"/>
      <c r="J43" s="152"/>
      <c r="K43" s="152"/>
    </row>
    <row r="44" spans="1:11" s="48" customFormat="1" x14ac:dyDescent="0.3">
      <c r="A44" s="201"/>
      <c r="B44" s="201"/>
      <c r="C44" s="135"/>
      <c r="D44" s="152"/>
      <c r="E44" s="152"/>
      <c r="F44" s="152"/>
      <c r="G44" s="152"/>
      <c r="H44" s="152"/>
      <c r="I44" s="63"/>
      <c r="J44" s="50"/>
      <c r="K44" s="171" t="s">
        <v>3</v>
      </c>
    </row>
    <row r="45" spans="1:11" s="48" customFormat="1" x14ac:dyDescent="0.3">
      <c r="A45" s="201"/>
      <c r="B45" s="201"/>
      <c r="C45" s="135"/>
      <c r="D45" s="152"/>
      <c r="E45" s="283" t="s">
        <v>4</v>
      </c>
      <c r="F45" s="283"/>
      <c r="G45" s="283"/>
      <c r="H45" s="227"/>
      <c r="I45" s="283" t="s">
        <v>5</v>
      </c>
      <c r="J45" s="283"/>
      <c r="K45" s="283"/>
    </row>
    <row r="46" spans="1:11" s="48" customFormat="1" x14ac:dyDescent="0.3">
      <c r="A46" s="201"/>
      <c r="B46" s="201"/>
      <c r="C46" s="135"/>
      <c r="D46" s="152"/>
      <c r="E46" s="275" t="s">
        <v>6</v>
      </c>
      <c r="F46" s="275"/>
      <c r="G46" s="275"/>
      <c r="H46" s="227"/>
      <c r="I46" s="275" t="s">
        <v>6</v>
      </c>
      <c r="J46" s="275"/>
      <c r="K46" s="275"/>
    </row>
    <row r="47" spans="1:11" s="48" customFormat="1" x14ac:dyDescent="0.3">
      <c r="A47" s="201"/>
      <c r="B47" s="201"/>
      <c r="C47" s="135"/>
      <c r="D47" s="152"/>
      <c r="E47" s="280" t="s">
        <v>369</v>
      </c>
      <c r="F47" s="280"/>
      <c r="G47" s="280"/>
      <c r="H47" s="228"/>
      <c r="I47" s="280" t="s">
        <v>369</v>
      </c>
      <c r="J47" s="280"/>
      <c r="K47" s="280"/>
    </row>
    <row r="48" spans="1:11" s="48" customFormat="1" x14ac:dyDescent="0.3">
      <c r="A48" s="201"/>
      <c r="B48" s="201"/>
      <c r="C48" s="152"/>
      <c r="D48" s="152"/>
      <c r="E48" s="281" t="s">
        <v>8</v>
      </c>
      <c r="F48" s="282"/>
      <c r="G48" s="282"/>
      <c r="H48" s="228"/>
      <c r="I48" s="281" t="s">
        <v>8</v>
      </c>
      <c r="J48" s="282"/>
      <c r="K48" s="282"/>
    </row>
    <row r="49" spans="1:11" s="48" customFormat="1" x14ac:dyDescent="0.3">
      <c r="A49" s="201"/>
      <c r="B49" s="201"/>
      <c r="C49" s="135" t="s">
        <v>10</v>
      </c>
      <c r="D49" s="152"/>
      <c r="E49" s="153" t="s">
        <v>256</v>
      </c>
      <c r="F49" s="228"/>
      <c r="G49" s="153" t="s">
        <v>257</v>
      </c>
      <c r="H49" s="228"/>
      <c r="I49" s="153" t="s">
        <v>256</v>
      </c>
      <c r="J49" s="228"/>
      <c r="K49" s="153" t="s">
        <v>257</v>
      </c>
    </row>
    <row r="50" spans="1:11" s="48" customFormat="1" ht="18" customHeight="1" x14ac:dyDescent="0.3">
      <c r="A50" s="284" t="s">
        <v>277</v>
      </c>
      <c r="B50" s="284"/>
      <c r="C50" s="284"/>
      <c r="D50" s="284"/>
      <c r="E50" s="284"/>
      <c r="F50" s="135"/>
      <c r="G50" s="135"/>
      <c r="H50" s="135"/>
      <c r="I50" s="135"/>
      <c r="J50" s="135"/>
      <c r="K50" s="135"/>
    </row>
    <row r="51" spans="1:11" s="48" customFormat="1" ht="18" customHeight="1" x14ac:dyDescent="0.3">
      <c r="A51" s="230" t="s">
        <v>278</v>
      </c>
      <c r="B51" s="230"/>
      <c r="C51" s="135"/>
      <c r="D51" s="136"/>
      <c r="E51" s="137"/>
      <c r="F51" s="137"/>
      <c r="G51" s="137"/>
      <c r="H51" s="137"/>
      <c r="I51" s="137"/>
      <c r="J51" s="137"/>
      <c r="K51" s="137"/>
    </row>
    <row r="52" spans="1:11" s="48" customFormat="1" ht="18" customHeight="1" x14ac:dyDescent="0.3">
      <c r="A52" s="149" t="s">
        <v>15</v>
      </c>
      <c r="B52" s="149"/>
      <c r="C52" s="135"/>
      <c r="D52" s="136"/>
      <c r="E52" s="137">
        <v>-3106362</v>
      </c>
      <c r="F52" s="137"/>
      <c r="G52" s="96">
        <v>-2483250</v>
      </c>
      <c r="H52" s="137"/>
      <c r="I52" s="138">
        <v>-1041645</v>
      </c>
      <c r="J52" s="138"/>
      <c r="K52" s="138">
        <v>-638380</v>
      </c>
    </row>
    <row r="53" spans="1:11" s="48" customFormat="1" ht="18" customHeight="1" x14ac:dyDescent="0.3">
      <c r="A53" s="149" t="s">
        <v>17</v>
      </c>
      <c r="B53" s="149"/>
      <c r="C53" s="135"/>
      <c r="D53" s="136"/>
      <c r="E53" s="137">
        <v>-10781315</v>
      </c>
      <c r="F53" s="137"/>
      <c r="G53" s="137">
        <v>654731</v>
      </c>
      <c r="H53" s="137"/>
      <c r="I53" s="138">
        <v>-105556</v>
      </c>
      <c r="J53" s="138"/>
      <c r="K53" s="138">
        <v>13405</v>
      </c>
    </row>
    <row r="54" spans="1:11" s="48" customFormat="1" ht="18" customHeight="1" x14ac:dyDescent="0.3">
      <c r="A54" s="149" t="s">
        <v>279</v>
      </c>
      <c r="B54" s="149"/>
      <c r="C54" s="135"/>
      <c r="D54" s="136"/>
      <c r="E54" s="137">
        <v>-15909910</v>
      </c>
      <c r="F54" s="137"/>
      <c r="G54" s="137">
        <v>-6552987</v>
      </c>
      <c r="H54" s="137"/>
      <c r="I54" s="138">
        <v>109462</v>
      </c>
      <c r="J54" s="138"/>
      <c r="K54" s="138">
        <v>62285</v>
      </c>
    </row>
    <row r="55" spans="1:11" s="48" customFormat="1" ht="18" customHeight="1" x14ac:dyDescent="0.3">
      <c r="A55" s="149" t="s">
        <v>24</v>
      </c>
      <c r="B55" s="149"/>
      <c r="C55" s="135"/>
      <c r="D55" s="136"/>
      <c r="E55" s="137">
        <v>-1951032</v>
      </c>
      <c r="F55" s="137"/>
      <c r="G55" s="137">
        <v>133302</v>
      </c>
      <c r="H55" s="137"/>
      <c r="I55" s="138">
        <v>-44262</v>
      </c>
      <c r="J55" s="138"/>
      <c r="K55" s="138">
        <v>-293588</v>
      </c>
    </row>
    <row r="56" spans="1:11" s="48" customFormat="1" ht="18" customHeight="1" x14ac:dyDescent="0.65">
      <c r="A56" s="149" t="s">
        <v>19</v>
      </c>
      <c r="B56" s="149"/>
      <c r="C56" s="135"/>
      <c r="D56" s="136"/>
      <c r="E56" s="130">
        <v>0</v>
      </c>
      <c r="F56" s="130"/>
      <c r="G56" s="154">
        <v>7177</v>
      </c>
      <c r="H56" s="233"/>
      <c r="I56" s="163">
        <v>0</v>
      </c>
      <c r="J56" s="233"/>
      <c r="K56" s="163">
        <v>0</v>
      </c>
    </row>
    <row r="57" spans="1:11" s="48" customFormat="1" ht="18" customHeight="1" x14ac:dyDescent="0.65">
      <c r="A57" s="149" t="s">
        <v>41</v>
      </c>
      <c r="B57" s="149"/>
      <c r="C57" s="135"/>
      <c r="D57" s="136"/>
      <c r="E57" s="137">
        <v>420745</v>
      </c>
      <c r="F57" s="234"/>
      <c r="G57" s="137">
        <v>-215640</v>
      </c>
      <c r="H57" s="234"/>
      <c r="I57" s="154">
        <v>27129</v>
      </c>
      <c r="J57" s="233"/>
      <c r="K57" s="130">
        <v>17565</v>
      </c>
    </row>
    <row r="58" spans="1:11" s="48" customFormat="1" ht="18" customHeight="1" x14ac:dyDescent="0.3">
      <c r="A58" s="149" t="s">
        <v>49</v>
      </c>
      <c r="B58" s="149"/>
      <c r="C58" s="135"/>
      <c r="D58" s="136"/>
      <c r="E58" s="137">
        <v>1087134</v>
      </c>
      <c r="F58" s="137"/>
      <c r="G58" s="137">
        <v>-1940627</v>
      </c>
      <c r="H58" s="137"/>
      <c r="I58" s="154">
        <v>-152132</v>
      </c>
      <c r="J58" s="137"/>
      <c r="K58" s="154">
        <v>287357</v>
      </c>
    </row>
    <row r="59" spans="1:11" s="48" customFormat="1" ht="18" customHeight="1" x14ac:dyDescent="0.3">
      <c r="A59" s="149" t="s">
        <v>280</v>
      </c>
      <c r="B59" s="149"/>
      <c r="C59" s="135"/>
      <c r="D59" s="136"/>
      <c r="E59" s="154">
        <v>-902338</v>
      </c>
      <c r="F59" s="137"/>
      <c r="G59" s="154">
        <v>1118654</v>
      </c>
      <c r="H59" s="137"/>
      <c r="I59" s="154">
        <v>620472</v>
      </c>
      <c r="J59" s="137"/>
      <c r="K59" s="154">
        <v>589486</v>
      </c>
    </row>
    <row r="60" spans="1:11" s="48" customFormat="1" ht="18" customHeight="1" x14ac:dyDescent="0.3">
      <c r="A60" s="149" t="s">
        <v>281</v>
      </c>
      <c r="B60" s="149"/>
      <c r="C60" s="135"/>
      <c r="D60" s="136"/>
      <c r="E60" s="138">
        <v>-256103</v>
      </c>
      <c r="F60" s="137"/>
      <c r="G60" s="138">
        <v>356153</v>
      </c>
      <c r="H60" s="137"/>
      <c r="I60" s="138">
        <v>0</v>
      </c>
      <c r="J60" s="137"/>
      <c r="K60" s="138">
        <v>0</v>
      </c>
    </row>
    <row r="61" spans="1:11" s="48" customFormat="1" ht="18" customHeight="1" x14ac:dyDescent="0.3">
      <c r="A61" s="149" t="s">
        <v>282</v>
      </c>
      <c r="B61" s="149"/>
      <c r="C61" s="135"/>
      <c r="D61" s="136"/>
      <c r="E61" s="154">
        <v>-202183</v>
      </c>
      <c r="F61" s="137"/>
      <c r="G61" s="154">
        <v>-120706</v>
      </c>
      <c r="H61" s="137"/>
      <c r="I61" s="154">
        <v>-45282</v>
      </c>
      <c r="J61" s="137"/>
      <c r="K61" s="154">
        <v>-12412</v>
      </c>
    </row>
    <row r="62" spans="1:11" s="48" customFormat="1" ht="18" customHeight="1" x14ac:dyDescent="0.3">
      <c r="A62" s="149" t="s">
        <v>283</v>
      </c>
      <c r="B62" s="149"/>
      <c r="C62" s="135"/>
      <c r="D62" s="136"/>
      <c r="E62" s="150">
        <v>-7160001</v>
      </c>
      <c r="F62" s="137"/>
      <c r="G62" s="150">
        <v>-6816075</v>
      </c>
      <c r="H62" s="137"/>
      <c r="I62" s="150">
        <v>-8112</v>
      </c>
      <c r="J62" s="137"/>
      <c r="K62" s="150">
        <v>-105757</v>
      </c>
    </row>
    <row r="63" spans="1:11" s="48" customFormat="1" ht="18" customHeight="1" x14ac:dyDescent="0.3">
      <c r="A63" s="201" t="s">
        <v>284</v>
      </c>
      <c r="B63" s="201"/>
      <c r="C63" s="135"/>
      <c r="D63" s="136"/>
      <c r="E63" s="155">
        <f>SUM(E52:E62)+E40</f>
        <v>5710639</v>
      </c>
      <c r="F63" s="235"/>
      <c r="G63" s="155">
        <f>SUM(G52:G62)+G40</f>
        <v>46682716</v>
      </c>
      <c r="H63" s="137"/>
      <c r="I63" s="155">
        <f>SUM(I52:I62)+I40</f>
        <v>319450</v>
      </c>
      <c r="J63" s="235"/>
      <c r="K63" s="155">
        <f>SUM(K52:K62)+K40</f>
        <v>1382866</v>
      </c>
    </row>
    <row r="64" spans="1:11" s="48" customFormat="1" ht="7.5" customHeight="1" x14ac:dyDescent="0.3">
      <c r="A64" s="201"/>
      <c r="B64" s="201"/>
      <c r="C64" s="135"/>
      <c r="D64" s="133"/>
      <c r="E64" s="133"/>
      <c r="F64" s="133"/>
      <c r="G64" s="133"/>
      <c r="H64" s="137"/>
      <c r="I64" s="133"/>
      <c r="J64" s="137"/>
      <c r="K64" s="133"/>
    </row>
    <row r="65" spans="1:11" s="48" customFormat="1" ht="18" customHeight="1" x14ac:dyDescent="0.3">
      <c r="A65" s="207" t="s">
        <v>285</v>
      </c>
      <c r="B65" s="207"/>
      <c r="C65" s="135"/>
      <c r="D65" s="136"/>
      <c r="E65" s="139"/>
      <c r="F65" s="139"/>
      <c r="G65" s="139"/>
      <c r="H65" s="137"/>
      <c r="I65" s="139"/>
      <c r="J65" s="137"/>
      <c r="K65" s="139"/>
    </row>
    <row r="66" spans="1:11" s="48" customFormat="1" ht="18" customHeight="1" x14ac:dyDescent="0.3">
      <c r="A66" s="149" t="s">
        <v>286</v>
      </c>
      <c r="B66" s="149"/>
      <c r="C66" s="135"/>
      <c r="D66" s="136"/>
      <c r="E66" s="137">
        <v>504496</v>
      </c>
      <c r="F66" s="137"/>
      <c r="G66" s="137">
        <v>674022</v>
      </c>
      <c r="H66" s="137"/>
      <c r="I66" s="137">
        <v>794775</v>
      </c>
      <c r="J66" s="137"/>
      <c r="K66" s="137">
        <v>1325629</v>
      </c>
    </row>
    <row r="67" spans="1:11" s="48" customFormat="1" ht="18" customHeight="1" x14ac:dyDescent="0.3">
      <c r="A67" s="149" t="s">
        <v>287</v>
      </c>
      <c r="B67" s="149"/>
      <c r="C67" s="135"/>
      <c r="D67" s="136"/>
      <c r="E67" s="137">
        <v>11228716</v>
      </c>
      <c r="F67" s="137"/>
      <c r="G67" s="137">
        <v>6069872</v>
      </c>
      <c r="H67" s="137"/>
      <c r="I67" s="137">
        <v>5615711</v>
      </c>
      <c r="J67" s="137"/>
      <c r="K67" s="137">
        <v>8303553</v>
      </c>
    </row>
    <row r="68" spans="1:11" s="48" customFormat="1" ht="18" customHeight="1" x14ac:dyDescent="0.3">
      <c r="A68" s="149" t="s">
        <v>288</v>
      </c>
      <c r="B68" s="149"/>
      <c r="C68" s="135"/>
      <c r="D68" s="136"/>
      <c r="E68" s="137"/>
      <c r="F68" s="137"/>
      <c r="G68" s="137"/>
      <c r="H68" s="137"/>
      <c r="I68" s="137"/>
      <c r="J68" s="137"/>
      <c r="K68" s="137"/>
    </row>
    <row r="69" spans="1:11" s="48" customFormat="1" ht="18" customHeight="1" x14ac:dyDescent="0.3">
      <c r="A69" s="149" t="s">
        <v>289</v>
      </c>
      <c r="B69" s="149"/>
      <c r="C69" s="135"/>
      <c r="D69" s="136"/>
      <c r="E69" s="138">
        <v>0</v>
      </c>
      <c r="F69" s="138"/>
      <c r="G69" s="138">
        <v>-15520</v>
      </c>
      <c r="H69" s="137"/>
      <c r="I69" s="137">
        <v>15449025</v>
      </c>
      <c r="J69" s="137"/>
      <c r="K69" s="137">
        <v>14115000</v>
      </c>
    </row>
    <row r="70" spans="1:11" s="48" customFormat="1" ht="18" customHeight="1" x14ac:dyDescent="0.3">
      <c r="A70" s="149" t="s">
        <v>397</v>
      </c>
      <c r="B70" s="149"/>
      <c r="C70" s="135"/>
      <c r="D70" s="136"/>
      <c r="E70" s="138">
        <v>-460743</v>
      </c>
      <c r="F70" s="138"/>
      <c r="G70" s="138">
        <v>-111472</v>
      </c>
      <c r="H70" s="137"/>
      <c r="I70" s="137">
        <v>0</v>
      </c>
      <c r="J70" s="137"/>
      <c r="K70" s="137">
        <v>0</v>
      </c>
    </row>
    <row r="71" spans="1:11" s="48" customFormat="1" ht="18" customHeight="1" x14ac:dyDescent="0.3">
      <c r="A71" s="149" t="s">
        <v>290</v>
      </c>
      <c r="B71" s="149"/>
      <c r="C71" s="135"/>
      <c r="D71" s="136"/>
      <c r="E71" s="138">
        <v>-2032950</v>
      </c>
      <c r="F71" s="138"/>
      <c r="G71" s="138">
        <v>-4930540</v>
      </c>
      <c r="H71" s="137"/>
      <c r="I71" s="138">
        <v>-1372453</v>
      </c>
      <c r="J71" s="137"/>
      <c r="K71" s="138">
        <v>-31111089</v>
      </c>
    </row>
    <row r="72" spans="1:11" s="48" customFormat="1" ht="18" customHeight="1" x14ac:dyDescent="0.3">
      <c r="A72" s="149" t="s">
        <v>291</v>
      </c>
      <c r="B72" s="149"/>
      <c r="C72" s="135"/>
      <c r="D72" s="136">
        <v>8776882</v>
      </c>
      <c r="E72" s="138">
        <v>4307559</v>
      </c>
      <c r="F72" s="138"/>
      <c r="G72" s="138">
        <v>3150461</v>
      </c>
      <c r="H72" s="137"/>
      <c r="I72" s="138">
        <v>2630033</v>
      </c>
      <c r="J72" s="137"/>
      <c r="K72" s="138">
        <v>2154596</v>
      </c>
    </row>
    <row r="73" spans="1:11" s="48" customFormat="1" ht="18" customHeight="1" x14ac:dyDescent="0.3">
      <c r="A73" s="149" t="s">
        <v>401</v>
      </c>
      <c r="B73" s="149"/>
      <c r="C73" s="135"/>
      <c r="D73" s="136"/>
      <c r="E73" s="138"/>
      <c r="F73" s="138"/>
      <c r="G73" s="138"/>
      <c r="H73" s="137"/>
      <c r="I73" s="138"/>
      <c r="J73" s="137"/>
      <c r="K73" s="138"/>
    </row>
    <row r="74" spans="1:11" s="48" customFormat="1" ht="18" customHeight="1" x14ac:dyDescent="0.3">
      <c r="A74" s="149" t="s">
        <v>402</v>
      </c>
      <c r="B74" s="149"/>
      <c r="C74" s="135">
        <v>3</v>
      </c>
      <c r="D74" s="136"/>
      <c r="E74" s="138">
        <v>-1407966</v>
      </c>
      <c r="F74" s="138"/>
      <c r="G74" s="138">
        <v>-1018349</v>
      </c>
      <c r="H74" s="137"/>
      <c r="I74" s="138">
        <v>0</v>
      </c>
      <c r="J74" s="137"/>
      <c r="K74" s="138">
        <v>0</v>
      </c>
    </row>
    <row r="75" spans="1:11" s="48" customFormat="1" ht="18" customHeight="1" x14ac:dyDescent="0.3">
      <c r="A75" s="149" t="s">
        <v>293</v>
      </c>
      <c r="B75" s="149"/>
      <c r="C75" s="135"/>
      <c r="D75" s="136"/>
      <c r="E75" s="138"/>
      <c r="F75" s="138"/>
      <c r="G75" s="138"/>
      <c r="H75" s="137"/>
      <c r="I75" s="138"/>
      <c r="J75" s="137"/>
      <c r="K75" s="138"/>
    </row>
    <row r="76" spans="1:11" s="48" customFormat="1" ht="18" customHeight="1" x14ac:dyDescent="0.3">
      <c r="A76" s="149" t="s">
        <v>294</v>
      </c>
      <c r="B76" s="149"/>
      <c r="C76" s="135"/>
      <c r="D76" s="136"/>
      <c r="E76" s="138">
        <v>0</v>
      </c>
      <c r="F76" s="138"/>
      <c r="G76" s="138">
        <v>-18000</v>
      </c>
      <c r="H76" s="137"/>
      <c r="I76" s="138">
        <v>0</v>
      </c>
      <c r="J76" s="137"/>
      <c r="K76" s="138">
        <v>30000</v>
      </c>
    </row>
    <row r="77" spans="1:11" s="48" customFormat="1" ht="18" customHeight="1" x14ac:dyDescent="0.3">
      <c r="A77" s="149" t="s">
        <v>295</v>
      </c>
      <c r="B77" s="149"/>
      <c r="C77" s="135"/>
      <c r="D77" s="136"/>
      <c r="E77" s="137"/>
      <c r="F77" s="137"/>
      <c r="G77" s="138"/>
      <c r="H77" s="137"/>
      <c r="I77" s="133"/>
      <c r="J77" s="137"/>
      <c r="K77" s="138"/>
    </row>
    <row r="78" spans="1:11" ht="18" customHeight="1" x14ac:dyDescent="0.3">
      <c r="A78" s="149" t="s">
        <v>296</v>
      </c>
      <c r="B78" s="149"/>
      <c r="D78" s="136"/>
      <c r="E78" s="137">
        <v>-16340071</v>
      </c>
      <c r="F78" s="137"/>
      <c r="G78" s="138">
        <v>-18827737</v>
      </c>
      <c r="H78" s="137"/>
      <c r="I78" s="137">
        <v>-300286</v>
      </c>
      <c r="J78" s="137"/>
      <c r="K78" s="138">
        <v>-253772</v>
      </c>
    </row>
    <row r="79" spans="1:11" ht="18" customHeight="1" x14ac:dyDescent="0.3">
      <c r="A79" s="149" t="s">
        <v>297</v>
      </c>
      <c r="B79" s="149"/>
      <c r="D79" s="136"/>
      <c r="E79" s="137"/>
      <c r="F79" s="137"/>
      <c r="G79" s="138"/>
      <c r="H79" s="137"/>
      <c r="J79" s="137"/>
      <c r="K79" s="138"/>
    </row>
    <row r="80" spans="1:11" ht="18" customHeight="1" x14ac:dyDescent="0.3">
      <c r="A80" s="149" t="s">
        <v>296</v>
      </c>
      <c r="B80" s="149"/>
      <c r="D80" s="136"/>
      <c r="E80" s="137">
        <v>432895</v>
      </c>
      <c r="F80" s="137"/>
      <c r="G80" s="138">
        <v>1172843</v>
      </c>
      <c r="H80" s="137"/>
      <c r="I80" s="137">
        <v>15914</v>
      </c>
      <c r="J80" s="137"/>
      <c r="K80" s="138">
        <v>5549</v>
      </c>
    </row>
    <row r="81" spans="1:11" s="48" customFormat="1" ht="17.899999999999999" customHeight="1" x14ac:dyDescent="0.3">
      <c r="A81" s="149" t="s">
        <v>298</v>
      </c>
      <c r="B81" s="149"/>
      <c r="C81" s="135"/>
      <c r="D81" s="136"/>
      <c r="E81" s="137">
        <v>-235706</v>
      </c>
      <c r="F81" s="137"/>
      <c r="G81" s="137">
        <v>-441482</v>
      </c>
      <c r="H81" s="137"/>
      <c r="I81" s="137">
        <v>-1126</v>
      </c>
      <c r="J81" s="137"/>
      <c r="K81" s="137">
        <v>-238</v>
      </c>
    </row>
    <row r="82" spans="1:11" s="48" customFormat="1" ht="18" customHeight="1" x14ac:dyDescent="0.3">
      <c r="A82" s="149" t="s">
        <v>300</v>
      </c>
      <c r="B82" s="149"/>
      <c r="C82" s="135"/>
      <c r="D82" s="136"/>
      <c r="E82" s="137">
        <v>29640</v>
      </c>
      <c r="F82" s="137"/>
      <c r="G82" s="137">
        <v>3061</v>
      </c>
      <c r="H82" s="137"/>
      <c r="I82" s="64">
        <v>12</v>
      </c>
      <c r="J82" s="138"/>
      <c r="K82" s="64">
        <v>57</v>
      </c>
    </row>
    <row r="83" spans="1:11" s="48" customFormat="1" ht="18" customHeight="1" x14ac:dyDescent="0.3">
      <c r="A83" s="149" t="s">
        <v>301</v>
      </c>
      <c r="B83" s="149"/>
      <c r="C83" s="135"/>
      <c r="D83" s="136"/>
      <c r="E83" s="236">
        <v>-207</v>
      </c>
      <c r="F83" s="236"/>
      <c r="G83" s="236">
        <v>-106888</v>
      </c>
      <c r="H83" s="236"/>
      <c r="I83" s="164">
        <v>0</v>
      </c>
      <c r="J83" s="164"/>
      <c r="K83" s="164" t="s">
        <v>292</v>
      </c>
    </row>
    <row r="84" spans="1:11" s="48" customFormat="1" ht="17.899999999999999" customHeight="1" x14ac:dyDescent="0.3">
      <c r="A84" s="149" t="s">
        <v>299</v>
      </c>
      <c r="B84" s="149"/>
      <c r="C84" s="135"/>
      <c r="D84" s="136"/>
      <c r="E84" s="165">
        <v>-192</v>
      </c>
      <c r="F84" s="137"/>
      <c r="G84" s="165">
        <v>0</v>
      </c>
      <c r="H84" s="137"/>
      <c r="I84" s="165">
        <v>0</v>
      </c>
      <c r="J84" s="137"/>
      <c r="K84" s="165">
        <v>0</v>
      </c>
    </row>
    <row r="85" spans="1:11" s="48" customFormat="1" ht="18" customHeight="1" x14ac:dyDescent="0.3">
      <c r="A85" s="201" t="s">
        <v>302</v>
      </c>
      <c r="B85" s="201"/>
      <c r="C85" s="135"/>
      <c r="D85" s="136"/>
      <c r="E85" s="155">
        <f>SUM(E66:E84)</f>
        <v>-3974529</v>
      </c>
      <c r="F85" s="235"/>
      <c r="G85" s="155">
        <f>SUM(G66:G84)</f>
        <v>-14399729</v>
      </c>
      <c r="H85" s="137"/>
      <c r="I85" s="155">
        <f>SUM(I66:I84)</f>
        <v>22831605</v>
      </c>
      <c r="J85" s="235"/>
      <c r="K85" s="155">
        <f>SUM(K66:K84)</f>
        <v>-5430715</v>
      </c>
    </row>
    <row r="86" spans="1:11" s="48" customFormat="1" ht="17.5" x14ac:dyDescent="0.3">
      <c r="A86" s="166" t="s">
        <v>0</v>
      </c>
      <c r="B86" s="166"/>
      <c r="C86" s="135"/>
      <c r="D86" s="136"/>
      <c r="E86" s="137"/>
      <c r="F86" s="137"/>
      <c r="G86" s="137"/>
      <c r="H86" s="137"/>
      <c r="I86" s="137"/>
      <c r="J86" s="137"/>
      <c r="K86" s="137"/>
    </row>
    <row r="87" spans="1:11" s="48" customFormat="1" ht="17.5" x14ac:dyDescent="0.3">
      <c r="A87" s="166" t="s">
        <v>1</v>
      </c>
      <c r="B87" s="166"/>
      <c r="C87" s="135"/>
      <c r="D87" s="136"/>
      <c r="E87" s="137"/>
      <c r="F87" s="137"/>
      <c r="G87" s="137"/>
      <c r="H87" s="137"/>
      <c r="I87" s="137"/>
      <c r="J87" s="137"/>
      <c r="K87" s="137"/>
    </row>
    <row r="88" spans="1:11" s="48" customFormat="1" ht="15" x14ac:dyDescent="0.3">
      <c r="A88" s="226" t="s">
        <v>255</v>
      </c>
      <c r="B88" s="226"/>
      <c r="C88" s="135"/>
      <c r="D88" s="152"/>
      <c r="E88" s="152"/>
      <c r="F88" s="152"/>
      <c r="G88" s="152"/>
      <c r="H88" s="152"/>
      <c r="I88" s="152"/>
      <c r="J88" s="152"/>
      <c r="K88" s="152"/>
    </row>
    <row r="89" spans="1:11" s="48" customFormat="1" x14ac:dyDescent="0.3">
      <c r="A89" s="201"/>
      <c r="B89" s="201"/>
      <c r="C89" s="135"/>
      <c r="D89" s="152"/>
      <c r="E89" s="152"/>
      <c r="F89" s="152"/>
      <c r="G89" s="152"/>
      <c r="H89" s="152"/>
      <c r="I89" s="63"/>
      <c r="J89" s="50"/>
      <c r="K89" s="171" t="s">
        <v>3</v>
      </c>
    </row>
    <row r="90" spans="1:11" s="48" customFormat="1" x14ac:dyDescent="0.3">
      <c r="A90" s="201"/>
      <c r="B90" s="201"/>
      <c r="C90" s="135"/>
      <c r="D90" s="152"/>
      <c r="E90" s="283" t="s">
        <v>4</v>
      </c>
      <c r="F90" s="283"/>
      <c r="G90" s="283"/>
      <c r="H90" s="227"/>
      <c r="I90" s="283" t="s">
        <v>5</v>
      </c>
      <c r="J90" s="283"/>
      <c r="K90" s="283"/>
    </row>
    <row r="91" spans="1:11" s="48" customFormat="1" x14ac:dyDescent="0.3">
      <c r="A91" s="201"/>
      <c r="B91" s="201"/>
      <c r="C91" s="135"/>
      <c r="D91" s="152"/>
      <c r="E91" s="275" t="s">
        <v>6</v>
      </c>
      <c r="F91" s="275"/>
      <c r="G91" s="275"/>
      <c r="H91" s="227"/>
      <c r="I91" s="275" t="s">
        <v>6</v>
      </c>
      <c r="J91" s="275"/>
      <c r="K91" s="275"/>
    </row>
    <row r="92" spans="1:11" s="48" customFormat="1" x14ac:dyDescent="0.3">
      <c r="A92" s="201"/>
      <c r="B92" s="201"/>
      <c r="C92" s="135"/>
      <c r="D92" s="152"/>
      <c r="E92" s="280" t="s">
        <v>369</v>
      </c>
      <c r="F92" s="280"/>
      <c r="G92" s="280"/>
      <c r="H92" s="228"/>
      <c r="I92" s="280" t="s">
        <v>369</v>
      </c>
      <c r="J92" s="280"/>
      <c r="K92" s="280"/>
    </row>
    <row r="93" spans="1:11" s="48" customFormat="1" x14ac:dyDescent="0.3">
      <c r="A93" s="201"/>
      <c r="B93" s="201"/>
      <c r="C93" s="152"/>
      <c r="D93" s="152"/>
      <c r="E93" s="281" t="s">
        <v>8</v>
      </c>
      <c r="F93" s="282"/>
      <c r="G93" s="282"/>
      <c r="H93" s="228"/>
      <c r="I93" s="281" t="s">
        <v>8</v>
      </c>
      <c r="J93" s="282"/>
      <c r="K93" s="282"/>
    </row>
    <row r="94" spans="1:11" s="48" customFormat="1" x14ac:dyDescent="0.3">
      <c r="A94" s="201"/>
      <c r="B94" s="201"/>
      <c r="C94" s="135" t="s">
        <v>10</v>
      </c>
      <c r="D94" s="152"/>
      <c r="E94" s="153" t="s">
        <v>256</v>
      </c>
      <c r="F94" s="228"/>
      <c r="G94" s="153" t="s">
        <v>257</v>
      </c>
      <c r="H94" s="228"/>
      <c r="I94" s="153" t="s">
        <v>256</v>
      </c>
      <c r="J94" s="228"/>
      <c r="K94" s="153" t="s">
        <v>257</v>
      </c>
    </row>
    <row r="95" spans="1:11" s="48" customFormat="1" ht="18" customHeight="1" x14ac:dyDescent="0.3">
      <c r="A95" s="207" t="s">
        <v>303</v>
      </c>
      <c r="B95" s="133"/>
      <c r="C95" s="133"/>
      <c r="D95" s="133"/>
      <c r="E95" s="133"/>
      <c r="F95" s="133"/>
      <c r="G95" s="133"/>
      <c r="H95" s="133"/>
      <c r="I95" s="133"/>
      <c r="J95" s="133"/>
      <c r="K95" s="133"/>
    </row>
    <row r="96" spans="1:11" s="48" customFormat="1" ht="18" customHeight="1" x14ac:dyDescent="0.3">
      <c r="A96" s="149" t="s">
        <v>304</v>
      </c>
      <c r="B96" s="149"/>
      <c r="C96" s="135"/>
      <c r="D96" s="136"/>
      <c r="E96" s="133"/>
      <c r="F96" s="137"/>
      <c r="G96" s="133"/>
      <c r="H96" s="137"/>
      <c r="I96" s="133"/>
      <c r="J96" s="137"/>
      <c r="K96" s="133"/>
    </row>
    <row r="97" spans="1:11" s="48" customFormat="1" ht="18" customHeight="1" x14ac:dyDescent="0.3">
      <c r="A97" s="149" t="s">
        <v>305</v>
      </c>
      <c r="B97" s="149"/>
      <c r="C97" s="135"/>
      <c r="D97" s="136"/>
      <c r="E97" s="137">
        <v>9831214</v>
      </c>
      <c r="F97" s="137"/>
      <c r="G97" s="137">
        <v>-8542886</v>
      </c>
      <c r="H97" s="137"/>
      <c r="I97" s="138">
        <v>-5400000</v>
      </c>
      <c r="J97" s="138"/>
      <c r="K97" s="138">
        <v>-1350000</v>
      </c>
    </row>
    <row r="98" spans="1:11" s="48" customFormat="1" ht="18" customHeight="1" x14ac:dyDescent="0.3">
      <c r="A98" s="149" t="s">
        <v>306</v>
      </c>
      <c r="B98" s="149"/>
      <c r="C98" s="135"/>
      <c r="D98" s="136"/>
      <c r="E98" s="137">
        <v>-22940762</v>
      </c>
      <c r="F98" s="137"/>
      <c r="G98" s="137">
        <v>10241141</v>
      </c>
      <c r="H98" s="137"/>
      <c r="I98" s="96">
        <v>-13174723</v>
      </c>
      <c r="J98" s="138"/>
      <c r="K98" s="96">
        <v>-651912</v>
      </c>
    </row>
    <row r="99" spans="1:11" s="48" customFormat="1" ht="18" customHeight="1" x14ac:dyDescent="0.3">
      <c r="A99" s="149" t="s">
        <v>307</v>
      </c>
      <c r="B99" s="149"/>
      <c r="C99" s="135"/>
      <c r="D99" s="136"/>
      <c r="E99" s="137"/>
      <c r="F99" s="137"/>
      <c r="G99" s="137"/>
      <c r="H99" s="137"/>
      <c r="I99" s="96"/>
      <c r="J99" s="138"/>
      <c r="K99" s="96"/>
    </row>
    <row r="100" spans="1:11" s="48" customFormat="1" ht="18" customHeight="1" x14ac:dyDescent="0.3">
      <c r="A100" s="149" t="s">
        <v>308</v>
      </c>
      <c r="B100" s="149"/>
      <c r="C100" s="135"/>
      <c r="D100" s="136"/>
      <c r="E100" s="137">
        <v>778039</v>
      </c>
      <c r="F100" s="137"/>
      <c r="G100" s="137">
        <v>100916</v>
      </c>
      <c r="H100" s="137"/>
      <c r="I100" s="137">
        <v>-13250742</v>
      </c>
      <c r="J100" s="138"/>
      <c r="K100" s="137">
        <v>10299264</v>
      </c>
    </row>
    <row r="101" spans="1:11" s="48" customFormat="1" ht="18" customHeight="1" x14ac:dyDescent="0.3">
      <c r="A101" s="149" t="s">
        <v>309</v>
      </c>
      <c r="B101" s="133"/>
      <c r="C101" s="133"/>
      <c r="D101" s="133"/>
      <c r="E101" s="133"/>
      <c r="F101" s="133"/>
      <c r="G101" s="133"/>
      <c r="H101" s="133"/>
      <c r="I101" s="133"/>
      <c r="J101" s="133"/>
      <c r="K101" s="133"/>
    </row>
    <row r="102" spans="1:11" s="48" customFormat="1" ht="18" customHeight="1" x14ac:dyDescent="0.3">
      <c r="A102" s="149" t="s">
        <v>310</v>
      </c>
      <c r="B102" s="133"/>
      <c r="C102" s="133"/>
      <c r="D102" s="133"/>
      <c r="E102" s="137">
        <v>0</v>
      </c>
      <c r="F102" s="133"/>
      <c r="G102" s="137">
        <v>14700</v>
      </c>
      <c r="H102" s="133"/>
      <c r="I102" s="137">
        <v>0</v>
      </c>
      <c r="J102" s="133"/>
      <c r="K102" s="137">
        <v>0</v>
      </c>
    </row>
    <row r="103" spans="1:11" s="48" customFormat="1" ht="18" customHeight="1" x14ac:dyDescent="0.3">
      <c r="A103" s="149" t="s">
        <v>311</v>
      </c>
      <c r="B103" s="149"/>
      <c r="C103" s="135"/>
      <c r="D103" s="136"/>
      <c r="E103" s="137">
        <v>-3771960</v>
      </c>
      <c r="F103" s="137"/>
      <c r="G103" s="137">
        <v>-3111647</v>
      </c>
      <c r="H103" s="137"/>
      <c r="I103" s="137">
        <v>-209638</v>
      </c>
      <c r="J103" s="138"/>
      <c r="K103" s="137">
        <v>-179380</v>
      </c>
    </row>
    <row r="104" spans="1:11" s="48" customFormat="1" ht="18" customHeight="1" x14ac:dyDescent="0.3">
      <c r="A104" s="149" t="s">
        <v>312</v>
      </c>
      <c r="B104" s="149"/>
      <c r="C104" s="135">
        <v>8</v>
      </c>
      <c r="D104" s="136"/>
      <c r="E104" s="137">
        <v>-1178400</v>
      </c>
      <c r="F104" s="137"/>
      <c r="G104" s="137">
        <v>-6088210</v>
      </c>
      <c r="H104" s="137"/>
      <c r="I104" s="137">
        <v>0</v>
      </c>
      <c r="J104" s="138"/>
      <c r="K104" s="137">
        <v>-6088210</v>
      </c>
    </row>
    <row r="105" spans="1:11" s="48" customFormat="1" ht="18" customHeight="1" x14ac:dyDescent="0.3">
      <c r="A105" s="149" t="s">
        <v>313</v>
      </c>
      <c r="B105" s="149"/>
      <c r="C105" s="135"/>
      <c r="D105" s="136"/>
      <c r="E105" s="137"/>
      <c r="F105" s="137"/>
      <c r="G105" s="137"/>
      <c r="H105" s="137"/>
      <c r="I105" s="137"/>
      <c r="J105" s="138"/>
      <c r="K105" s="137"/>
    </row>
    <row r="106" spans="1:11" s="48" customFormat="1" ht="18" customHeight="1" x14ac:dyDescent="0.3">
      <c r="A106" s="149" t="s">
        <v>314</v>
      </c>
      <c r="B106" s="149"/>
      <c r="C106" s="133"/>
      <c r="D106" s="136"/>
      <c r="E106" s="137">
        <v>28070284</v>
      </c>
      <c r="F106" s="137"/>
      <c r="G106" s="137">
        <v>48322573</v>
      </c>
      <c r="H106" s="137"/>
      <c r="I106" s="137">
        <v>0</v>
      </c>
      <c r="J106" s="138"/>
      <c r="K106" s="137">
        <v>0</v>
      </c>
    </row>
    <row r="107" spans="1:11" s="48" customFormat="1" ht="18" customHeight="1" x14ac:dyDescent="0.3">
      <c r="A107" s="149" t="s">
        <v>315</v>
      </c>
      <c r="B107" s="149"/>
      <c r="C107" s="135"/>
      <c r="D107" s="136"/>
      <c r="E107" s="137"/>
      <c r="F107" s="137"/>
      <c r="G107" s="137"/>
      <c r="H107" s="137"/>
      <c r="I107" s="137"/>
      <c r="J107" s="138"/>
      <c r="K107" s="137"/>
    </row>
    <row r="108" spans="1:11" s="48" customFormat="1" ht="18" customHeight="1" x14ac:dyDescent="0.3">
      <c r="A108" s="149" t="s">
        <v>316</v>
      </c>
      <c r="B108" s="149"/>
      <c r="C108" s="135"/>
      <c r="D108" s="136"/>
      <c r="E108" s="137">
        <v>-16006783</v>
      </c>
      <c r="F108" s="137"/>
      <c r="G108" s="137">
        <v>-31051683</v>
      </c>
      <c r="H108" s="137"/>
      <c r="I108" s="137">
        <v>0</v>
      </c>
      <c r="J108" s="138"/>
      <c r="K108" s="137">
        <v>-259926</v>
      </c>
    </row>
    <row r="109" spans="1:11" s="48" customFormat="1" ht="18" customHeight="1" x14ac:dyDescent="0.3">
      <c r="A109" s="149" t="s">
        <v>317</v>
      </c>
      <c r="B109" s="149"/>
      <c r="C109" s="135">
        <v>7</v>
      </c>
      <c r="D109" s="136"/>
      <c r="E109" s="137">
        <v>45000000</v>
      </c>
      <c r="F109" s="137"/>
      <c r="G109" s="137">
        <v>53641742</v>
      </c>
      <c r="H109" s="137"/>
      <c r="I109" s="137">
        <v>30000000</v>
      </c>
      <c r="J109" s="138"/>
      <c r="K109" s="137">
        <v>25000000</v>
      </c>
    </row>
    <row r="110" spans="1:11" s="48" customFormat="1" ht="18" customHeight="1" x14ac:dyDescent="0.3">
      <c r="A110" s="149" t="s">
        <v>318</v>
      </c>
      <c r="B110" s="149"/>
      <c r="C110" s="135"/>
      <c r="D110" s="136"/>
      <c r="E110" s="137">
        <v>-23658549</v>
      </c>
      <c r="F110" s="137"/>
      <c r="G110" s="137">
        <v>-14933249</v>
      </c>
      <c r="H110" s="137"/>
      <c r="I110" s="137">
        <v>-8500000</v>
      </c>
      <c r="J110" s="138"/>
      <c r="K110" s="137">
        <v>-9560000</v>
      </c>
    </row>
    <row r="111" spans="1:11" s="48" customFormat="1" ht="18" customHeight="1" x14ac:dyDescent="0.3">
      <c r="A111" s="149" t="s">
        <v>319</v>
      </c>
      <c r="B111" s="149"/>
      <c r="C111" s="135"/>
      <c r="D111" s="136"/>
      <c r="E111" s="137">
        <v>-78302</v>
      </c>
      <c r="F111" s="137"/>
      <c r="G111" s="137">
        <v>-579924</v>
      </c>
      <c r="H111" s="137"/>
      <c r="I111" s="138">
        <v>-18184</v>
      </c>
      <c r="J111" s="137"/>
      <c r="K111" s="138">
        <v>-23558</v>
      </c>
    </row>
    <row r="112" spans="1:11" s="48" customFormat="1" ht="18" customHeight="1" x14ac:dyDescent="0.3">
      <c r="A112" s="149" t="s">
        <v>320</v>
      </c>
      <c r="B112" s="149"/>
      <c r="C112" s="135"/>
      <c r="D112" s="136"/>
      <c r="E112" s="137">
        <v>-11876341</v>
      </c>
      <c r="F112" s="137"/>
      <c r="G112" s="137">
        <v>-11680276</v>
      </c>
      <c r="H112" s="137"/>
      <c r="I112" s="138">
        <v>-4339752</v>
      </c>
      <c r="J112" s="137"/>
      <c r="K112" s="138">
        <v>-3823601</v>
      </c>
    </row>
    <row r="113" spans="1:11" s="48" customFormat="1" ht="18" customHeight="1" x14ac:dyDescent="0.3">
      <c r="A113" s="149" t="s">
        <v>321</v>
      </c>
      <c r="B113" s="149"/>
      <c r="C113" s="135"/>
      <c r="D113" s="136"/>
      <c r="E113" s="137">
        <v>-4943035</v>
      </c>
      <c r="F113" s="137"/>
      <c r="G113" s="137">
        <v>-3576785</v>
      </c>
      <c r="H113" s="137"/>
      <c r="I113" s="138">
        <v>0</v>
      </c>
      <c r="J113" s="138"/>
      <c r="K113" s="138">
        <v>0</v>
      </c>
    </row>
    <row r="114" spans="1:11" s="48" customFormat="1" ht="18" customHeight="1" x14ac:dyDescent="0.3">
      <c r="A114" s="149" t="s">
        <v>322</v>
      </c>
      <c r="B114" s="149"/>
      <c r="C114" s="135"/>
      <c r="D114" s="136"/>
      <c r="E114" s="137"/>
      <c r="F114" s="133"/>
      <c r="G114" s="137"/>
      <c r="H114" s="137"/>
      <c r="I114" s="133"/>
      <c r="J114" s="137"/>
      <c r="K114" s="133"/>
    </row>
    <row r="115" spans="1:11" s="48" customFormat="1" ht="18" customHeight="1" x14ac:dyDescent="0.3">
      <c r="A115" s="149" t="s">
        <v>399</v>
      </c>
      <c r="B115" s="149"/>
      <c r="C115" s="135"/>
      <c r="D115" s="136"/>
      <c r="E115" s="137">
        <v>-7968640</v>
      </c>
      <c r="F115" s="137"/>
      <c r="G115" s="137">
        <v>-6502720</v>
      </c>
      <c r="H115" s="137"/>
      <c r="I115" s="138">
        <v>-8412823</v>
      </c>
      <c r="J115" s="137"/>
      <c r="K115" s="138">
        <v>-6843549</v>
      </c>
    </row>
    <row r="116" spans="1:11" s="48" customFormat="1" ht="18" customHeight="1" x14ac:dyDescent="0.3">
      <c r="A116" s="149" t="s">
        <v>323</v>
      </c>
      <c r="B116" s="149"/>
      <c r="C116" s="135"/>
      <c r="D116" s="136"/>
      <c r="E116" s="137">
        <v>170296</v>
      </c>
      <c r="F116" s="137"/>
      <c r="G116" s="137">
        <v>251590</v>
      </c>
      <c r="H116" s="137"/>
      <c r="I116" s="138">
        <v>0</v>
      </c>
      <c r="J116" s="137"/>
      <c r="K116" s="138">
        <v>0</v>
      </c>
    </row>
    <row r="117" spans="1:11" s="48" customFormat="1" ht="18" customHeight="1" x14ac:dyDescent="0.3">
      <c r="A117" s="149" t="s">
        <v>324</v>
      </c>
      <c r="B117" s="149"/>
      <c r="C117" s="135"/>
      <c r="D117" s="136"/>
      <c r="E117" s="137"/>
      <c r="F117" s="137"/>
      <c r="G117" s="137"/>
      <c r="H117" s="137"/>
      <c r="I117" s="138"/>
      <c r="J117" s="137"/>
      <c r="K117" s="138"/>
    </row>
    <row r="118" spans="1:11" s="48" customFormat="1" ht="18" customHeight="1" x14ac:dyDescent="0.3">
      <c r="A118" s="219" t="s">
        <v>325</v>
      </c>
      <c r="B118" s="149"/>
      <c r="C118" s="135"/>
      <c r="D118" s="136"/>
      <c r="E118" s="165">
        <v>-3729</v>
      </c>
      <c r="F118" s="137"/>
      <c r="G118" s="165">
        <v>23403</v>
      </c>
      <c r="H118" s="137"/>
      <c r="I118" s="144">
        <v>0</v>
      </c>
      <c r="J118" s="137"/>
      <c r="K118" s="144">
        <v>0</v>
      </c>
    </row>
    <row r="119" spans="1:11" s="48" customFormat="1" ht="18" customHeight="1" x14ac:dyDescent="0.3">
      <c r="A119" s="210" t="s">
        <v>326</v>
      </c>
      <c r="B119" s="133"/>
      <c r="C119" s="133"/>
      <c r="D119" s="133"/>
      <c r="E119" s="156">
        <f>SUM(E95:E118)</f>
        <v>-8576668</v>
      </c>
      <c r="F119" s="137"/>
      <c r="G119" s="156">
        <f>SUM(G95:G118)</f>
        <v>26528685</v>
      </c>
      <c r="H119" s="235"/>
      <c r="I119" s="156">
        <f>SUM(I95:I118)</f>
        <v>-23305862</v>
      </c>
      <c r="J119" s="137"/>
      <c r="K119" s="156">
        <f>SUM(K95:K118)</f>
        <v>6519128</v>
      </c>
    </row>
    <row r="120" spans="1:11" s="48" customFormat="1" ht="18" customHeight="1" x14ac:dyDescent="0.3">
      <c r="A120" s="149"/>
      <c r="B120" s="149"/>
      <c r="C120" s="135"/>
      <c r="D120" s="136"/>
      <c r="E120" s="137"/>
      <c r="F120" s="137"/>
      <c r="G120" s="137"/>
      <c r="H120" s="137"/>
      <c r="I120" s="137"/>
      <c r="J120" s="137"/>
      <c r="K120" s="137"/>
    </row>
    <row r="121" spans="1:11" s="48" customFormat="1" ht="18" customHeight="1" x14ac:dyDescent="0.3">
      <c r="A121" s="149" t="s">
        <v>327</v>
      </c>
      <c r="B121" s="201"/>
      <c r="C121" s="135"/>
      <c r="D121" s="237"/>
      <c r="E121" s="157"/>
      <c r="F121" s="157"/>
      <c r="G121" s="157"/>
      <c r="H121" s="157"/>
      <c r="I121" s="157"/>
      <c r="J121" s="157"/>
      <c r="K121" s="157"/>
    </row>
    <row r="122" spans="1:11" s="48" customFormat="1" ht="18" customHeight="1" x14ac:dyDescent="0.3">
      <c r="A122" s="149" t="s">
        <v>328</v>
      </c>
      <c r="B122" s="201"/>
      <c r="C122" s="135"/>
      <c r="D122" s="237"/>
      <c r="E122" s="157"/>
      <c r="F122" s="157"/>
      <c r="G122" s="157"/>
      <c r="H122" s="157"/>
      <c r="I122" s="157"/>
      <c r="J122" s="157"/>
      <c r="K122" s="157"/>
    </row>
    <row r="123" spans="1:11" s="48" customFormat="1" ht="18" customHeight="1" x14ac:dyDescent="0.3">
      <c r="A123" s="149" t="s">
        <v>329</v>
      </c>
      <c r="B123" s="232"/>
      <c r="C123" s="135"/>
      <c r="D123" s="237"/>
      <c r="E123" s="157">
        <v>-6840558</v>
      </c>
      <c r="F123" s="157"/>
      <c r="G123" s="157">
        <v>58811672</v>
      </c>
      <c r="H123" s="157"/>
      <c r="I123" s="157">
        <v>-154807</v>
      </c>
      <c r="J123" s="157"/>
      <c r="K123" s="157">
        <v>2471279</v>
      </c>
    </row>
    <row r="124" spans="1:11" s="48" customFormat="1" ht="18" customHeight="1" x14ac:dyDescent="0.3">
      <c r="A124" s="149" t="s">
        <v>330</v>
      </c>
      <c r="B124" s="232"/>
      <c r="C124" s="135"/>
      <c r="D124" s="237"/>
      <c r="E124" s="157"/>
      <c r="F124" s="157"/>
      <c r="G124" s="157"/>
      <c r="H124" s="157"/>
      <c r="I124" s="157"/>
      <c r="J124" s="157"/>
      <c r="K124" s="157"/>
    </row>
    <row r="125" spans="1:11" s="48" customFormat="1" ht="18" customHeight="1" x14ac:dyDescent="0.3">
      <c r="A125" s="149" t="s">
        <v>331</v>
      </c>
      <c r="B125" s="232"/>
      <c r="C125" s="135"/>
      <c r="D125" s="237"/>
      <c r="E125" s="238">
        <v>3235681</v>
      </c>
      <c r="F125" s="157"/>
      <c r="G125" s="238">
        <v>684590</v>
      </c>
      <c r="H125" s="157"/>
      <c r="I125" s="158">
        <v>194</v>
      </c>
      <c r="J125" s="157"/>
      <c r="K125" s="158">
        <v>75</v>
      </c>
    </row>
    <row r="126" spans="1:11" s="48" customFormat="1" ht="18" customHeight="1" x14ac:dyDescent="0.3">
      <c r="A126" s="201" t="s">
        <v>327</v>
      </c>
      <c r="B126" s="232"/>
      <c r="C126" s="135"/>
      <c r="D126" s="237"/>
      <c r="E126" s="157"/>
      <c r="F126" s="157"/>
      <c r="G126" s="157"/>
      <c r="H126" s="157"/>
      <c r="I126" s="159"/>
      <c r="J126" s="157"/>
      <c r="K126" s="159"/>
    </row>
    <row r="127" spans="1:11" s="48" customFormat="1" ht="21.25" customHeight="1" x14ac:dyDescent="0.3">
      <c r="A127" s="218" t="s">
        <v>332</v>
      </c>
      <c r="B127" s="218"/>
      <c r="C127" s="160"/>
      <c r="D127" s="160"/>
      <c r="E127" s="235">
        <f>SUM(E123,E125)</f>
        <v>-3604877</v>
      </c>
      <c r="F127" s="160"/>
      <c r="G127" s="235">
        <f>SUM(G123,G125)</f>
        <v>59496262</v>
      </c>
      <c r="H127" s="160"/>
      <c r="I127" s="160">
        <f>SUM(I123,I125)</f>
        <v>-154613</v>
      </c>
      <c r="J127" s="160"/>
      <c r="K127" s="160">
        <f>SUM(K123,K125)</f>
        <v>2471354</v>
      </c>
    </row>
    <row r="128" spans="1:11" s="48" customFormat="1" ht="22.15" customHeight="1" x14ac:dyDescent="0.3">
      <c r="A128" s="133" t="s">
        <v>333</v>
      </c>
      <c r="B128" s="232"/>
      <c r="C128" s="135"/>
      <c r="D128" s="237"/>
      <c r="E128" s="238">
        <v>54406515</v>
      </c>
      <c r="F128" s="157"/>
      <c r="G128" s="238">
        <v>30376585</v>
      </c>
      <c r="H128" s="157"/>
      <c r="I128" s="158">
        <v>2812094</v>
      </c>
      <c r="J128" s="157"/>
      <c r="K128" s="158">
        <v>1062807</v>
      </c>
    </row>
    <row r="129" spans="1:11" s="48" customFormat="1" ht="20.25" customHeight="1" thickBot="1" x14ac:dyDescent="0.35">
      <c r="A129" s="210" t="s">
        <v>376</v>
      </c>
      <c r="B129" s="201"/>
      <c r="C129" s="211"/>
      <c r="D129" s="147"/>
      <c r="E129" s="161">
        <f>SUM(E127,E128)</f>
        <v>50801638</v>
      </c>
      <c r="F129" s="235"/>
      <c r="G129" s="161">
        <f>SUM(G127,G128)</f>
        <v>89872847</v>
      </c>
      <c r="H129" s="235"/>
      <c r="I129" s="161">
        <f>SUM(I127,I128)</f>
        <v>2657481</v>
      </c>
      <c r="J129" s="235"/>
      <c r="K129" s="161">
        <f>SUM(K127,K128)</f>
        <v>3534161</v>
      </c>
    </row>
    <row r="130" spans="1:11" s="48" customFormat="1" ht="19.5" customHeight="1" thickTop="1" x14ac:dyDescent="0.3">
      <c r="A130" s="149"/>
      <c r="B130" s="149"/>
      <c r="C130" s="135"/>
      <c r="D130" s="136"/>
      <c r="E130" s="137"/>
      <c r="F130" s="137"/>
      <c r="G130" s="137"/>
      <c r="H130" s="137"/>
      <c r="I130" s="137"/>
      <c r="J130" s="137"/>
      <c r="K130" s="137"/>
    </row>
    <row r="131" spans="1:11" s="48" customFormat="1" ht="17.5" x14ac:dyDescent="0.3">
      <c r="A131" s="166" t="s">
        <v>0</v>
      </c>
      <c r="B131" s="166"/>
      <c r="C131" s="135"/>
      <c r="D131" s="136"/>
      <c r="E131" s="137"/>
      <c r="F131" s="137"/>
      <c r="G131" s="137"/>
      <c r="H131" s="137"/>
      <c r="I131" s="137"/>
      <c r="J131" s="137"/>
      <c r="K131" s="137"/>
    </row>
    <row r="132" spans="1:11" s="48" customFormat="1" ht="17.5" x14ac:dyDescent="0.3">
      <c r="A132" s="166" t="s">
        <v>1</v>
      </c>
      <c r="B132" s="166"/>
      <c r="C132" s="135"/>
      <c r="D132" s="136"/>
      <c r="E132" s="137"/>
      <c r="F132" s="137"/>
      <c r="G132" s="137"/>
      <c r="H132" s="137"/>
      <c r="I132" s="137"/>
      <c r="J132" s="137"/>
      <c r="K132" s="137"/>
    </row>
    <row r="133" spans="1:11" s="48" customFormat="1" ht="15" x14ac:dyDescent="0.3">
      <c r="A133" s="226" t="s">
        <v>255</v>
      </c>
      <c r="B133" s="226"/>
      <c r="C133" s="135"/>
      <c r="D133" s="152"/>
      <c r="E133" s="152"/>
      <c r="F133" s="152"/>
      <c r="G133" s="152"/>
      <c r="H133" s="152"/>
      <c r="I133" s="152"/>
      <c r="J133" s="152"/>
      <c r="K133" s="152"/>
    </row>
    <row r="134" spans="1:11" s="48" customFormat="1" x14ac:dyDescent="0.3">
      <c r="A134" s="201"/>
      <c r="B134" s="201"/>
      <c r="C134" s="135"/>
      <c r="D134" s="152"/>
      <c r="E134" s="152"/>
      <c r="F134" s="152"/>
      <c r="G134" s="152"/>
      <c r="H134" s="152"/>
      <c r="I134" s="63"/>
      <c r="J134" s="50"/>
      <c r="K134" s="171" t="s">
        <v>3</v>
      </c>
    </row>
    <row r="135" spans="1:11" s="48" customFormat="1" x14ac:dyDescent="0.3">
      <c r="A135" s="201"/>
      <c r="B135" s="201"/>
      <c r="C135" s="135"/>
      <c r="D135" s="152"/>
      <c r="E135" s="283" t="s">
        <v>4</v>
      </c>
      <c r="F135" s="283"/>
      <c r="G135" s="283"/>
      <c r="H135" s="227"/>
      <c r="I135" s="283" t="s">
        <v>5</v>
      </c>
      <c r="J135" s="283"/>
      <c r="K135" s="283"/>
    </row>
    <row r="136" spans="1:11" s="48" customFormat="1" x14ac:dyDescent="0.3">
      <c r="A136" s="201"/>
      <c r="B136" s="201"/>
      <c r="C136" s="135"/>
      <c r="D136" s="152"/>
      <c r="E136" s="275" t="s">
        <v>6</v>
      </c>
      <c r="F136" s="275"/>
      <c r="G136" s="275"/>
      <c r="H136" s="227"/>
      <c r="I136" s="275" t="s">
        <v>6</v>
      </c>
      <c r="J136" s="275"/>
      <c r="K136" s="275"/>
    </row>
    <row r="137" spans="1:11" s="48" customFormat="1" x14ac:dyDescent="0.3">
      <c r="A137" s="201"/>
      <c r="B137" s="201"/>
      <c r="C137" s="135"/>
      <c r="D137" s="152"/>
      <c r="E137" s="280" t="s">
        <v>369</v>
      </c>
      <c r="F137" s="280"/>
      <c r="G137" s="280"/>
      <c r="H137" s="228"/>
      <c r="I137" s="280" t="s">
        <v>369</v>
      </c>
      <c r="J137" s="280"/>
      <c r="K137" s="280"/>
    </row>
    <row r="138" spans="1:11" s="48" customFormat="1" x14ac:dyDescent="0.3">
      <c r="A138" s="201"/>
      <c r="B138" s="201"/>
      <c r="C138" s="152"/>
      <c r="D138" s="152"/>
      <c r="E138" s="281" t="s">
        <v>8</v>
      </c>
      <c r="F138" s="282"/>
      <c r="G138" s="282"/>
      <c r="H138" s="228"/>
      <c r="I138" s="281" t="s">
        <v>8</v>
      </c>
      <c r="J138" s="282"/>
      <c r="K138" s="282"/>
    </row>
    <row r="139" spans="1:11" s="48" customFormat="1" x14ac:dyDescent="0.3">
      <c r="A139" s="201"/>
      <c r="B139" s="201"/>
      <c r="C139" s="135"/>
      <c r="D139" s="152"/>
      <c r="E139" s="153" t="s">
        <v>256</v>
      </c>
      <c r="F139" s="228"/>
      <c r="G139" s="153" t="s">
        <v>257</v>
      </c>
      <c r="H139" s="228"/>
      <c r="I139" s="153" t="s">
        <v>256</v>
      </c>
      <c r="J139" s="228"/>
      <c r="K139" s="153" t="s">
        <v>257</v>
      </c>
    </row>
    <row r="140" spans="1:11" s="48" customFormat="1" ht="18" customHeight="1" x14ac:dyDescent="0.3">
      <c r="A140" s="207" t="s">
        <v>334</v>
      </c>
      <c r="B140" s="207"/>
      <c r="C140" s="135"/>
      <c r="D140" s="136"/>
      <c r="E140" s="139"/>
      <c r="F140" s="139"/>
      <c r="G140" s="139"/>
      <c r="H140" s="139"/>
      <c r="I140" s="139"/>
      <c r="J140" s="139"/>
      <c r="K140" s="139"/>
    </row>
    <row r="141" spans="1:11" s="48" customFormat="1" ht="18" customHeight="1" x14ac:dyDescent="0.3">
      <c r="A141" s="207" t="s">
        <v>335</v>
      </c>
      <c r="B141" s="207"/>
      <c r="C141" s="135"/>
      <c r="D141" s="136"/>
      <c r="E141" s="139"/>
      <c r="F141" s="139"/>
      <c r="G141" s="139"/>
      <c r="H141" s="139"/>
      <c r="I141" s="139"/>
      <c r="J141" s="139"/>
      <c r="K141" s="139"/>
    </row>
    <row r="142" spans="1:11" s="48" customFormat="1" ht="18" customHeight="1" x14ac:dyDescent="0.3">
      <c r="A142" s="239" t="s">
        <v>336</v>
      </c>
      <c r="B142" s="210" t="s">
        <v>14</v>
      </c>
      <c r="C142" s="135"/>
      <c r="D142" s="136"/>
      <c r="E142" s="139"/>
      <c r="F142" s="139"/>
      <c r="G142" s="139"/>
      <c r="H142" s="139"/>
      <c r="I142" s="139"/>
      <c r="J142" s="139"/>
      <c r="K142" s="139"/>
    </row>
    <row r="143" spans="1:11" s="48" customFormat="1" ht="18" customHeight="1" x14ac:dyDescent="0.3">
      <c r="A143" s="133"/>
      <c r="B143" s="219" t="s">
        <v>337</v>
      </c>
      <c r="C143" s="135"/>
      <c r="D143" s="136"/>
      <c r="E143" s="137"/>
      <c r="F143" s="137"/>
      <c r="G143" s="137"/>
      <c r="H143" s="137"/>
      <c r="I143" s="137"/>
      <c r="J143" s="137"/>
      <c r="K143" s="137"/>
    </row>
    <row r="144" spans="1:11" s="48" customFormat="1" ht="18" customHeight="1" x14ac:dyDescent="0.3">
      <c r="A144" s="133"/>
      <c r="B144" s="149" t="s">
        <v>14</v>
      </c>
      <c r="C144" s="135"/>
      <c r="D144" s="136"/>
      <c r="E144" s="162">
        <v>52798888</v>
      </c>
      <c r="F144" s="137"/>
      <c r="G144" s="162">
        <v>91924241</v>
      </c>
      <c r="H144" s="137"/>
      <c r="I144" s="162">
        <v>2657481</v>
      </c>
      <c r="J144" s="137"/>
      <c r="K144" s="162">
        <v>3538772</v>
      </c>
    </row>
    <row r="145" spans="1:11" s="48" customFormat="1" ht="18" customHeight="1" x14ac:dyDescent="0.3">
      <c r="A145" s="133"/>
      <c r="B145" s="149" t="s">
        <v>338</v>
      </c>
      <c r="C145" s="135"/>
      <c r="D145" s="136"/>
      <c r="E145" s="162">
        <v>-1997250</v>
      </c>
      <c r="F145" s="137"/>
      <c r="G145" s="162">
        <v>-2051394</v>
      </c>
      <c r="H145" s="137"/>
      <c r="I145" s="138">
        <v>0</v>
      </c>
      <c r="J145" s="137"/>
      <c r="K145" s="240">
        <v>-4611</v>
      </c>
    </row>
    <row r="146" spans="1:11" s="48" customFormat="1" ht="18" customHeight="1" thickBot="1" x14ac:dyDescent="0.35">
      <c r="A146" s="210"/>
      <c r="B146" s="201" t="s">
        <v>339</v>
      </c>
      <c r="C146" s="211"/>
      <c r="D146" s="147"/>
      <c r="E146" s="161">
        <f>SUM(E144:E145)</f>
        <v>50801638</v>
      </c>
      <c r="F146" s="235"/>
      <c r="G146" s="161">
        <f>SUM(G144:G145)</f>
        <v>89872847</v>
      </c>
      <c r="H146" s="235"/>
      <c r="I146" s="161">
        <f>SUM(I144:I145)</f>
        <v>2657481</v>
      </c>
      <c r="J146" s="235"/>
      <c r="K146" s="161">
        <f>SUM(K144:K145)</f>
        <v>3534161</v>
      </c>
    </row>
    <row r="147" spans="1:11" s="48" customFormat="1" ht="9.75" customHeight="1" thickTop="1" x14ac:dyDescent="0.3">
      <c r="A147" s="133"/>
      <c r="B147" s="133"/>
      <c r="C147" s="133"/>
      <c r="D147" s="133"/>
      <c r="E147" s="133"/>
      <c r="F147" s="133"/>
      <c r="G147" s="133"/>
      <c r="H147" s="133"/>
      <c r="I147" s="133"/>
      <c r="J147" s="133"/>
      <c r="K147" s="133"/>
    </row>
    <row r="148" spans="1:11" ht="18" customHeight="1" x14ac:dyDescent="0.3">
      <c r="A148" s="239" t="s">
        <v>340</v>
      </c>
      <c r="B148" s="239" t="s">
        <v>341</v>
      </c>
      <c r="D148" s="133"/>
      <c r="E148" s="133"/>
      <c r="F148" s="133"/>
      <c r="G148" s="133"/>
      <c r="H148" s="133"/>
      <c r="I148" s="133"/>
      <c r="J148" s="133"/>
      <c r="K148" s="133"/>
    </row>
    <row r="149" spans="1:11" ht="9" customHeight="1" x14ac:dyDescent="0.3">
      <c r="A149" s="239"/>
      <c r="B149" s="239"/>
      <c r="D149" s="133"/>
      <c r="E149" s="133"/>
      <c r="F149" s="133"/>
      <c r="G149" s="133"/>
      <c r="H149" s="133"/>
      <c r="I149" s="133"/>
      <c r="J149" s="133"/>
      <c r="K149" s="133"/>
    </row>
    <row r="150" spans="1:11" s="48" customFormat="1" ht="18" customHeight="1" x14ac:dyDescent="0.3">
      <c r="A150" s="133"/>
      <c r="B150" s="132" t="s">
        <v>407</v>
      </c>
      <c r="C150" s="132"/>
      <c r="D150" s="132"/>
      <c r="E150" s="132"/>
      <c r="F150" s="132"/>
      <c r="G150" s="132"/>
      <c r="H150" s="132"/>
      <c r="I150" s="132"/>
      <c r="J150" s="133"/>
      <c r="K150" s="133"/>
    </row>
    <row r="151" spans="1:11" s="48" customFormat="1" ht="18" customHeight="1" x14ac:dyDescent="0.3">
      <c r="A151" s="133"/>
      <c r="B151" s="134" t="s">
        <v>406</v>
      </c>
      <c r="C151" s="135"/>
      <c r="D151" s="136"/>
      <c r="E151" s="137"/>
      <c r="F151" s="137"/>
      <c r="G151" s="137"/>
      <c r="H151" s="137"/>
      <c r="I151" s="137"/>
      <c r="J151" s="137"/>
      <c r="K151" s="137"/>
    </row>
    <row r="152" spans="1:11" x14ac:dyDescent="0.3">
      <c r="A152" s="149"/>
      <c r="B152" s="149"/>
      <c r="D152" s="133"/>
      <c r="E152" s="133"/>
      <c r="F152" s="133"/>
      <c r="G152" s="133"/>
      <c r="H152" s="133"/>
      <c r="I152" s="133"/>
    </row>
    <row r="153" spans="1:11" ht="18" customHeight="1" x14ac:dyDescent="0.3">
      <c r="A153" s="149"/>
      <c r="B153" s="149" t="s">
        <v>388</v>
      </c>
      <c r="D153" s="133"/>
      <c r="E153" s="133"/>
      <c r="F153" s="133"/>
      <c r="G153" s="133"/>
      <c r="H153" s="133"/>
      <c r="I153" s="133"/>
    </row>
    <row r="154" spans="1:11" ht="18" customHeight="1" x14ac:dyDescent="0.3">
      <c r="A154" s="149"/>
      <c r="B154" s="149" t="s">
        <v>387</v>
      </c>
      <c r="D154" s="133"/>
      <c r="E154" s="133"/>
      <c r="F154" s="133"/>
      <c r="G154" s="133"/>
      <c r="H154" s="133"/>
      <c r="I154" s="133"/>
    </row>
    <row r="155" spans="1:11" ht="18" customHeight="1" x14ac:dyDescent="0.3">
      <c r="A155" s="149"/>
      <c r="B155" s="230" t="s">
        <v>389</v>
      </c>
      <c r="D155" s="133"/>
      <c r="E155" s="133"/>
      <c r="F155" s="133"/>
      <c r="G155" s="133"/>
      <c r="H155" s="133"/>
      <c r="I155" s="133"/>
    </row>
    <row r="156" spans="1:11" ht="18" customHeight="1" x14ac:dyDescent="0.3">
      <c r="B156" s="230" t="s">
        <v>386</v>
      </c>
    </row>
    <row r="157" spans="1:11" ht="18" customHeight="1" x14ac:dyDescent="0.3"/>
    <row r="158" spans="1:11" ht="17.5" customHeight="1" x14ac:dyDescent="0.3">
      <c r="A158" s="149"/>
      <c r="B158" s="149" t="s">
        <v>400</v>
      </c>
      <c r="D158" s="133"/>
      <c r="E158" s="133"/>
      <c r="F158" s="133"/>
      <c r="G158" s="133"/>
      <c r="H158" s="133"/>
      <c r="I158" s="133"/>
    </row>
    <row r="159" spans="1:11" ht="17.5" customHeight="1" x14ac:dyDescent="0.3">
      <c r="B159" s="149" t="s">
        <v>404</v>
      </c>
    </row>
    <row r="160" spans="1:11" ht="17.5" customHeight="1" x14ac:dyDescent="0.3">
      <c r="B160" s="241" t="s">
        <v>405</v>
      </c>
    </row>
    <row r="161" ht="17.5" customHeight="1" x14ac:dyDescent="0.3"/>
  </sheetData>
  <mergeCells count="34">
    <mergeCell ref="E5:G5"/>
    <mergeCell ref="I5:K5"/>
    <mergeCell ref="E6:G6"/>
    <mergeCell ref="I6:K6"/>
    <mergeCell ref="E7:G7"/>
    <mergeCell ref="I7:K7"/>
    <mergeCell ref="E8:G8"/>
    <mergeCell ref="I8:K8"/>
    <mergeCell ref="A10:D10"/>
    <mergeCell ref="E45:G45"/>
    <mergeCell ref="I45:K45"/>
    <mergeCell ref="E46:G46"/>
    <mergeCell ref="I46:K46"/>
    <mergeCell ref="E47:G47"/>
    <mergeCell ref="I47:K47"/>
    <mergeCell ref="E48:G48"/>
    <mergeCell ref="I48:K48"/>
    <mergeCell ref="A50:E50"/>
    <mergeCell ref="E90:G90"/>
    <mergeCell ref="I90:K90"/>
    <mergeCell ref="E91:G91"/>
    <mergeCell ref="I91:K91"/>
    <mergeCell ref="E92:G92"/>
    <mergeCell ref="I92:K92"/>
    <mergeCell ref="E93:G93"/>
    <mergeCell ref="I93:K93"/>
    <mergeCell ref="E138:G138"/>
    <mergeCell ref="I138:K138"/>
    <mergeCell ref="E135:G135"/>
    <mergeCell ref="I135:K135"/>
    <mergeCell ref="E136:G136"/>
    <mergeCell ref="I136:K136"/>
    <mergeCell ref="E137:G137"/>
    <mergeCell ref="I137:K137"/>
  </mergeCells>
  <pageMargins left="0.8" right="0.8" top="0.48" bottom="0.5" header="0.5" footer="0.5"/>
  <pageSetup paperSize="9" scale="79" firstPageNumber="13" fitToHeight="3" orientation="portrait" useFirstPageNumber="1" r:id="rId1"/>
  <headerFooter>
    <oddFooter>&amp;LThe accompanying notes are an integral part of these financial statements.
&amp;C&amp;P</oddFooter>
  </headerFooter>
  <rowBreaks count="3" manualBreakCount="3">
    <brk id="40" max="10" man="1"/>
    <brk id="85" max="10" man="1"/>
    <brk id="130" max="10" man="1"/>
  </rowBreaks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5"/>
  <sheetViews>
    <sheetView showGridLines="0" zoomScaleNormal="100" zoomScaleSheetLayoutView="85" zoomScalePageLayoutView="70" workbookViewId="0">
      <selection activeCell="I23" sqref="I23"/>
    </sheetView>
  </sheetViews>
  <sheetFormatPr defaultColWidth="9.08984375" defaultRowHeight="20.25" customHeight="1" x14ac:dyDescent="0.3"/>
  <cols>
    <col min="1" max="1" width="3.453125" style="2" customWidth="1"/>
    <col min="2" max="2" width="29.90625" style="2" customWidth="1"/>
    <col min="3" max="3" width="4.08984375" style="22" customWidth="1"/>
    <col min="4" max="4" width="1.453125" style="1" customWidth="1"/>
    <col min="5" max="5" width="13.453125" style="1" customWidth="1"/>
    <col min="6" max="6" width="1.453125" style="1" customWidth="1"/>
    <col min="7" max="7" width="13.453125" style="1" customWidth="1"/>
    <col min="8" max="8" width="1.453125" style="1" customWidth="1"/>
    <col min="9" max="9" width="13.08984375" style="1" customWidth="1"/>
    <col min="10" max="10" width="1.453125" style="1" customWidth="1"/>
    <col min="11" max="11" width="13.08984375" style="1" customWidth="1"/>
    <col min="12" max="16384" width="9.08984375" style="1"/>
  </cols>
  <sheetData>
    <row r="1" spans="1:11" ht="20.25" customHeight="1" x14ac:dyDescent="0.35">
      <c r="A1" s="23" t="s">
        <v>0</v>
      </c>
      <c r="B1" s="23"/>
      <c r="C1" s="23"/>
      <c r="D1" s="23"/>
      <c r="E1" s="23"/>
      <c r="F1" s="23"/>
      <c r="G1" s="23"/>
    </row>
    <row r="2" spans="1:11" ht="20.25" customHeight="1" x14ac:dyDescent="0.35">
      <c r="A2" s="23" t="s">
        <v>1</v>
      </c>
      <c r="B2" s="23"/>
      <c r="C2" s="23"/>
      <c r="D2" s="23"/>
      <c r="E2" s="23"/>
      <c r="F2" s="23"/>
      <c r="G2" s="23"/>
    </row>
    <row r="3" spans="1:11" ht="20.25" customHeight="1" x14ac:dyDescent="0.35">
      <c r="A3" s="24" t="s">
        <v>95</v>
      </c>
      <c r="B3" s="24"/>
      <c r="C3" s="36"/>
      <c r="D3" s="37"/>
      <c r="E3" s="37"/>
      <c r="F3" s="37"/>
      <c r="G3" s="37"/>
    </row>
    <row r="4" spans="1:11" ht="20.25" customHeight="1" x14ac:dyDescent="0.3">
      <c r="K4" s="15" t="s">
        <v>3</v>
      </c>
    </row>
    <row r="5" spans="1:11" ht="20.25" customHeight="1" x14ac:dyDescent="0.3">
      <c r="A5" s="13"/>
      <c r="B5" s="13"/>
      <c r="E5" s="288" t="s">
        <v>4</v>
      </c>
      <c r="F5" s="288"/>
      <c r="G5" s="288"/>
      <c r="H5" s="25"/>
      <c r="I5" s="288" t="s">
        <v>5</v>
      </c>
      <c r="J5" s="288"/>
      <c r="K5" s="288"/>
    </row>
    <row r="6" spans="1:11" ht="20.25" customHeight="1" x14ac:dyDescent="0.3">
      <c r="A6" s="13"/>
      <c r="B6" s="13"/>
      <c r="E6" s="287" t="s">
        <v>6</v>
      </c>
      <c r="F6" s="287"/>
      <c r="G6" s="287"/>
      <c r="H6" s="25"/>
      <c r="I6" s="287" t="s">
        <v>6</v>
      </c>
      <c r="J6" s="287"/>
      <c r="K6" s="287"/>
    </row>
    <row r="7" spans="1:11" ht="20.25" customHeight="1" x14ac:dyDescent="0.3">
      <c r="A7" s="13"/>
      <c r="B7" s="13"/>
      <c r="E7" s="285" t="s">
        <v>96</v>
      </c>
      <c r="F7" s="285"/>
      <c r="G7" s="285"/>
      <c r="H7" s="26"/>
      <c r="I7" s="285" t="s">
        <v>96</v>
      </c>
      <c r="J7" s="285"/>
      <c r="K7" s="285"/>
    </row>
    <row r="8" spans="1:11" ht="20.25" customHeight="1" x14ac:dyDescent="0.3">
      <c r="A8" s="1"/>
      <c r="B8" s="1"/>
      <c r="C8" s="1"/>
      <c r="E8" s="286" t="s">
        <v>342</v>
      </c>
      <c r="F8" s="286"/>
      <c r="G8" s="286"/>
      <c r="H8" s="26"/>
      <c r="I8" s="286" t="s">
        <v>342</v>
      </c>
      <c r="J8" s="286"/>
      <c r="K8" s="286"/>
    </row>
    <row r="9" spans="1:11" ht="20.25" customHeight="1" x14ac:dyDescent="0.3">
      <c r="A9" s="13"/>
      <c r="B9" s="13"/>
      <c r="C9" s="22" t="s">
        <v>10</v>
      </c>
      <c r="E9" s="38" t="s">
        <v>343</v>
      </c>
      <c r="F9" s="26"/>
      <c r="G9" s="38" t="s">
        <v>344</v>
      </c>
      <c r="H9" s="26"/>
      <c r="I9" s="38" t="s">
        <v>343</v>
      </c>
      <c r="J9" s="26"/>
      <c r="K9" s="38" t="s">
        <v>344</v>
      </c>
    </row>
    <row r="10" spans="1:11" ht="20.25" customHeight="1" x14ac:dyDescent="0.3">
      <c r="A10" s="27" t="s">
        <v>97</v>
      </c>
      <c r="B10" s="27"/>
      <c r="D10" s="28"/>
      <c r="E10" s="3"/>
      <c r="F10" s="3"/>
      <c r="G10" s="3"/>
      <c r="H10" s="3"/>
      <c r="I10" s="3"/>
      <c r="J10" s="3"/>
      <c r="K10" s="3"/>
    </row>
    <row r="11" spans="1:11" ht="20.25" customHeight="1" x14ac:dyDescent="0.3">
      <c r="A11" s="2" t="s">
        <v>98</v>
      </c>
      <c r="C11" s="22">
        <v>3</v>
      </c>
      <c r="D11" s="28"/>
      <c r="E11" s="4">
        <v>105512574</v>
      </c>
      <c r="F11" s="4"/>
      <c r="G11" s="4">
        <v>96224274</v>
      </c>
      <c r="H11" s="4"/>
      <c r="I11" s="4">
        <v>6539585</v>
      </c>
      <c r="J11" s="4"/>
      <c r="K11" s="4">
        <v>5161254</v>
      </c>
    </row>
    <row r="12" spans="1:11" ht="20.25" customHeight="1" x14ac:dyDescent="0.3">
      <c r="A12" s="2" t="s">
        <v>100</v>
      </c>
      <c r="D12" s="28"/>
      <c r="E12" s="4">
        <v>133391</v>
      </c>
      <c r="F12" s="4"/>
      <c r="G12" s="4">
        <v>154711</v>
      </c>
      <c r="H12" s="4"/>
      <c r="I12" s="4">
        <v>1020677</v>
      </c>
      <c r="J12" s="4"/>
      <c r="K12" s="4">
        <v>729182</v>
      </c>
    </row>
    <row r="13" spans="1:11" ht="20.25" customHeight="1" x14ac:dyDescent="0.3">
      <c r="A13" s="16" t="s">
        <v>101</v>
      </c>
      <c r="C13" s="22">
        <v>6</v>
      </c>
      <c r="D13" s="28"/>
      <c r="E13" s="12" t="s">
        <v>292</v>
      </c>
      <c r="F13" s="4"/>
      <c r="G13" s="12" t="s">
        <v>292</v>
      </c>
      <c r="H13" s="4"/>
      <c r="I13" s="4">
        <v>2025000</v>
      </c>
      <c r="J13" s="4"/>
      <c r="K13" s="4">
        <v>2925000</v>
      </c>
    </row>
    <row r="14" spans="1:11" ht="20.25" customHeight="1" x14ac:dyDescent="0.3">
      <c r="A14" s="16" t="s">
        <v>102</v>
      </c>
      <c r="D14" s="28"/>
      <c r="E14" s="12">
        <v>67415</v>
      </c>
      <c r="F14" s="4"/>
      <c r="G14" s="12" t="s">
        <v>292</v>
      </c>
      <c r="H14" s="4"/>
      <c r="I14" s="4">
        <v>104289</v>
      </c>
      <c r="J14" s="4"/>
      <c r="K14" s="12" t="s">
        <v>292</v>
      </c>
    </row>
    <row r="15" spans="1:11" ht="20.25" customHeight="1" x14ac:dyDescent="0.3">
      <c r="A15" s="16" t="s">
        <v>345</v>
      </c>
      <c r="C15" s="22" t="s">
        <v>346</v>
      </c>
      <c r="D15" s="28"/>
      <c r="E15" s="8">
        <v>903210</v>
      </c>
      <c r="F15" s="4"/>
      <c r="G15" s="8">
        <v>2504963</v>
      </c>
      <c r="H15" s="4"/>
      <c r="I15" s="12">
        <v>0</v>
      </c>
      <c r="J15" s="4"/>
      <c r="K15" s="12" t="s">
        <v>292</v>
      </c>
    </row>
    <row r="16" spans="1:11" ht="20.25" customHeight="1" x14ac:dyDescent="0.3">
      <c r="A16" s="2" t="s">
        <v>105</v>
      </c>
      <c r="D16" s="28"/>
      <c r="E16" s="4">
        <v>492722</v>
      </c>
      <c r="F16" s="4"/>
      <c r="G16" s="4">
        <v>1197825</v>
      </c>
      <c r="H16" s="4"/>
      <c r="I16" s="4">
        <v>10992</v>
      </c>
      <c r="J16" s="4"/>
      <c r="K16" s="4">
        <v>9677</v>
      </c>
    </row>
    <row r="17" spans="1:11" ht="20.25" customHeight="1" x14ac:dyDescent="0.3">
      <c r="A17" s="13" t="s">
        <v>106</v>
      </c>
      <c r="B17" s="13"/>
      <c r="D17" s="28"/>
      <c r="E17" s="29">
        <f>SUM(E11:E16)</f>
        <v>107109312</v>
      </c>
      <c r="F17" s="5"/>
      <c r="G17" s="29">
        <f>SUM(G11:G16)</f>
        <v>100081773</v>
      </c>
      <c r="H17" s="5"/>
      <c r="I17" s="29">
        <f>SUM(I11:I16)</f>
        <v>9700543</v>
      </c>
      <c r="J17" s="5"/>
      <c r="K17" s="29">
        <f>SUM(K11:K16)</f>
        <v>8825113</v>
      </c>
    </row>
    <row r="18" spans="1:11" ht="12.75" customHeight="1" x14ac:dyDescent="0.3">
      <c r="A18" s="13"/>
      <c r="B18" s="13"/>
      <c r="D18" s="28"/>
      <c r="E18" s="30"/>
      <c r="F18" s="3"/>
      <c r="G18" s="30"/>
      <c r="H18" s="5"/>
      <c r="I18" s="30"/>
      <c r="J18" s="3"/>
      <c r="K18" s="30"/>
    </row>
    <row r="19" spans="1:11" ht="20.25" customHeight="1" x14ac:dyDescent="0.3">
      <c r="A19" s="27" t="s">
        <v>107</v>
      </c>
      <c r="B19" s="27"/>
      <c r="D19" s="28"/>
      <c r="E19" s="30"/>
      <c r="F19" s="3"/>
      <c r="G19" s="30"/>
      <c r="H19" s="5"/>
      <c r="I19" s="30"/>
      <c r="J19" s="3"/>
      <c r="K19" s="30"/>
    </row>
    <row r="20" spans="1:11" ht="20.25" customHeight="1" x14ac:dyDescent="0.3">
      <c r="A20" s="2" t="s">
        <v>108</v>
      </c>
      <c r="D20" s="28"/>
      <c r="E20" s="4">
        <v>88986875</v>
      </c>
      <c r="F20" s="3"/>
      <c r="G20" s="4">
        <v>84068138</v>
      </c>
      <c r="H20" s="4"/>
      <c r="I20" s="4">
        <v>5875007</v>
      </c>
      <c r="J20" s="4"/>
      <c r="K20" s="4">
        <v>5539518</v>
      </c>
    </row>
    <row r="21" spans="1:11" ht="20.25" customHeight="1" x14ac:dyDescent="0.3">
      <c r="A21" s="16" t="s">
        <v>145</v>
      </c>
      <c r="D21" s="28"/>
      <c r="E21" s="4"/>
      <c r="F21" s="3"/>
      <c r="G21" s="4"/>
      <c r="H21" s="4"/>
      <c r="I21" s="4"/>
      <c r="J21" s="4"/>
      <c r="K21" s="4"/>
    </row>
    <row r="22" spans="1:11" ht="20.25" customHeight="1" x14ac:dyDescent="0.3">
      <c r="A22" s="16" t="s">
        <v>112</v>
      </c>
      <c r="D22" s="28"/>
      <c r="E22" s="4">
        <v>-675333</v>
      </c>
      <c r="F22" s="3"/>
      <c r="G22" s="4">
        <v>131608</v>
      </c>
      <c r="H22" s="4"/>
      <c r="I22" s="4">
        <v>0</v>
      </c>
      <c r="J22" s="4"/>
      <c r="K22" s="4">
        <v>0</v>
      </c>
    </row>
    <row r="23" spans="1:11" ht="20.25" customHeight="1" x14ac:dyDescent="0.3">
      <c r="A23" s="2" t="s">
        <v>347</v>
      </c>
      <c r="D23" s="28"/>
      <c r="E23" s="4">
        <v>4530171</v>
      </c>
      <c r="F23" s="3"/>
      <c r="G23" s="4">
        <v>4587749</v>
      </c>
      <c r="H23" s="4"/>
      <c r="I23" s="4">
        <v>236391</v>
      </c>
      <c r="J23" s="4"/>
      <c r="K23" s="4">
        <v>220454</v>
      </c>
    </row>
    <row r="24" spans="1:11" ht="20.25" customHeight="1" x14ac:dyDescent="0.3">
      <c r="A24" s="2" t="s">
        <v>110</v>
      </c>
      <c r="D24" s="28"/>
      <c r="E24" s="4">
        <v>6372348</v>
      </c>
      <c r="F24" s="3"/>
      <c r="G24" s="4">
        <v>5606457</v>
      </c>
      <c r="H24" s="4"/>
      <c r="I24" s="4">
        <v>796503</v>
      </c>
      <c r="J24" s="4"/>
      <c r="K24" s="4">
        <v>801887</v>
      </c>
    </row>
    <row r="25" spans="1:11" ht="20.25" customHeight="1" x14ac:dyDescent="0.3">
      <c r="A25" s="16" t="s">
        <v>348</v>
      </c>
      <c r="D25" s="28"/>
      <c r="E25" s="45">
        <v>0</v>
      </c>
      <c r="F25" s="3"/>
      <c r="G25" s="4">
        <v>193463</v>
      </c>
      <c r="H25" s="4"/>
      <c r="I25" s="4">
        <v>0</v>
      </c>
      <c r="J25" s="4"/>
      <c r="K25" s="4">
        <v>179930</v>
      </c>
    </row>
    <row r="26" spans="1:11" ht="20.25" customHeight="1" x14ac:dyDescent="0.3">
      <c r="A26" s="16" t="s">
        <v>267</v>
      </c>
      <c r="D26" s="28"/>
      <c r="E26" s="45">
        <v>2600172</v>
      </c>
      <c r="F26" s="3"/>
      <c r="G26" s="4">
        <v>2174067</v>
      </c>
      <c r="H26" s="4"/>
      <c r="I26" s="4">
        <v>842772</v>
      </c>
      <c r="J26" s="4"/>
      <c r="K26" s="4">
        <v>781117</v>
      </c>
    </row>
    <row r="27" spans="1:11" ht="20.25" customHeight="1" x14ac:dyDescent="0.3">
      <c r="A27" s="13" t="s">
        <v>116</v>
      </c>
      <c r="B27" s="13"/>
      <c r="D27" s="28"/>
      <c r="E27" s="29">
        <f>SUM(E20:E26)</f>
        <v>101814233</v>
      </c>
      <c r="F27" s="5"/>
      <c r="G27" s="29">
        <f>SUM(G20:G26)</f>
        <v>96761482</v>
      </c>
      <c r="H27" s="5"/>
      <c r="I27" s="29">
        <f>SUM(I20:I26)</f>
        <v>7750673</v>
      </c>
      <c r="J27" s="5"/>
      <c r="K27" s="29">
        <f>SUM(K20:K26)</f>
        <v>7522906</v>
      </c>
    </row>
    <row r="28" spans="1:11" ht="15" customHeight="1" x14ac:dyDescent="0.3">
      <c r="A28" s="13"/>
      <c r="B28" s="13"/>
      <c r="D28" s="28"/>
      <c r="E28" s="39"/>
      <c r="F28" s="5"/>
      <c r="G28" s="39"/>
      <c r="H28" s="9"/>
      <c r="I28" s="39"/>
      <c r="J28" s="9"/>
      <c r="K28" s="39"/>
    </row>
    <row r="29" spans="1:11" ht="15" customHeight="1" x14ac:dyDescent="0.3">
      <c r="A29" s="16" t="s">
        <v>349</v>
      </c>
      <c r="B29" s="13"/>
      <c r="D29" s="28"/>
      <c r="E29" s="9"/>
      <c r="F29" s="5"/>
      <c r="G29" s="9"/>
      <c r="H29" s="9"/>
      <c r="I29" s="9"/>
      <c r="J29" s="9"/>
      <c r="K29" s="9"/>
    </row>
    <row r="30" spans="1:11" ht="20.25" customHeight="1" x14ac:dyDescent="0.3">
      <c r="A30" s="16" t="s">
        <v>350</v>
      </c>
      <c r="C30" s="22" t="s">
        <v>351</v>
      </c>
      <c r="D30" s="28"/>
      <c r="E30" s="7">
        <v>1552664</v>
      </c>
      <c r="F30" s="4"/>
      <c r="G30" s="7">
        <v>1267165</v>
      </c>
      <c r="H30" s="4"/>
      <c r="I30" s="7">
        <v>0</v>
      </c>
      <c r="J30" s="4"/>
      <c r="K30" s="7">
        <v>0</v>
      </c>
    </row>
    <row r="31" spans="1:11" ht="20.25" customHeight="1" x14ac:dyDescent="0.3">
      <c r="A31" s="13" t="s">
        <v>147</v>
      </c>
      <c r="B31" s="13"/>
      <c r="D31" s="28"/>
      <c r="E31" s="4"/>
      <c r="F31" s="4"/>
      <c r="G31" s="4"/>
      <c r="H31" s="4"/>
      <c r="I31" s="14"/>
      <c r="J31" s="3"/>
      <c r="K31" s="14"/>
    </row>
    <row r="32" spans="1:11" s="34" customFormat="1" ht="20.25" customHeight="1" x14ac:dyDescent="0.3">
      <c r="A32" s="13" t="s">
        <v>148</v>
      </c>
      <c r="B32" s="13"/>
      <c r="C32" s="33"/>
      <c r="D32" s="6"/>
      <c r="E32" s="9">
        <f>E17-E27+E30</f>
        <v>6847743</v>
      </c>
      <c r="F32" s="5"/>
      <c r="G32" s="9">
        <f>G17-G27+G30</f>
        <v>4587456</v>
      </c>
      <c r="H32" s="5"/>
      <c r="I32" s="9">
        <f>I17-I27</f>
        <v>1949870</v>
      </c>
      <c r="J32" s="5"/>
      <c r="K32" s="9">
        <f>K17-K27</f>
        <v>1302207</v>
      </c>
    </row>
    <row r="33" spans="1:11" ht="20.25" customHeight="1" x14ac:dyDescent="0.3">
      <c r="A33" s="16" t="s">
        <v>118</v>
      </c>
      <c r="D33" s="28"/>
      <c r="E33" s="4">
        <v>1694802</v>
      </c>
      <c r="F33" s="3"/>
      <c r="G33" s="4">
        <v>611690</v>
      </c>
      <c r="H33" s="5"/>
      <c r="I33" s="4">
        <v>-30457</v>
      </c>
      <c r="J33" s="3"/>
      <c r="K33" s="4">
        <v>-325940</v>
      </c>
    </row>
    <row r="34" spans="1:11" ht="20.25" customHeight="1" thickBot="1" x14ac:dyDescent="0.35">
      <c r="A34" s="13" t="s">
        <v>119</v>
      </c>
      <c r="B34" s="13"/>
      <c r="D34" s="28"/>
      <c r="E34" s="10">
        <f>E32-E33</f>
        <v>5152941</v>
      </c>
      <c r="F34" s="5"/>
      <c r="G34" s="10">
        <f>G32-G33</f>
        <v>3975766</v>
      </c>
      <c r="H34" s="5"/>
      <c r="I34" s="10">
        <f>I32-I33</f>
        <v>1980327</v>
      </c>
      <c r="J34" s="5"/>
      <c r="K34" s="10">
        <f>K32-K33</f>
        <v>1628147</v>
      </c>
    </row>
    <row r="35" spans="1:11" ht="15" customHeight="1" thickTop="1" x14ac:dyDescent="0.3">
      <c r="A35" s="13"/>
      <c r="B35" s="13"/>
      <c r="D35" s="28"/>
      <c r="E35" s="9"/>
      <c r="F35" s="5"/>
      <c r="G35" s="9"/>
      <c r="H35" s="5"/>
      <c r="I35" s="9"/>
      <c r="J35" s="5"/>
      <c r="K35" s="9"/>
    </row>
    <row r="36" spans="1:11" ht="20.25" customHeight="1" x14ac:dyDescent="0.3">
      <c r="A36" s="13" t="s">
        <v>120</v>
      </c>
      <c r="D36" s="28"/>
      <c r="E36" s="30"/>
      <c r="F36" s="3"/>
      <c r="G36" s="30"/>
      <c r="H36" s="3"/>
      <c r="I36" s="129"/>
      <c r="J36" s="3"/>
      <c r="K36" s="129"/>
    </row>
    <row r="37" spans="1:11" ht="20.25" customHeight="1" x14ac:dyDescent="0.3">
      <c r="A37" s="16" t="s">
        <v>121</v>
      </c>
      <c r="D37" s="28"/>
      <c r="E37" s="4">
        <v>3764292</v>
      </c>
      <c r="F37" s="3"/>
      <c r="G37" s="4">
        <v>2956465</v>
      </c>
      <c r="H37" s="3"/>
      <c r="I37" s="4">
        <v>1971058</v>
      </c>
      <c r="J37" s="3"/>
      <c r="K37" s="4">
        <v>1628147</v>
      </c>
    </row>
    <row r="38" spans="1:11" ht="20.25" customHeight="1" x14ac:dyDescent="0.3">
      <c r="A38" s="16" t="s">
        <v>122</v>
      </c>
      <c r="D38" s="28"/>
      <c r="E38" s="4">
        <v>1390527</v>
      </c>
      <c r="F38" s="3"/>
      <c r="G38" s="4">
        <v>1019307</v>
      </c>
      <c r="H38" s="3"/>
      <c r="I38" s="18">
        <v>0</v>
      </c>
      <c r="J38" s="3"/>
      <c r="K38" s="18">
        <v>0</v>
      </c>
    </row>
    <row r="39" spans="1:11" ht="20.25" customHeight="1" thickBot="1" x14ac:dyDescent="0.35">
      <c r="A39" s="13" t="s">
        <v>119</v>
      </c>
      <c r="B39" s="13"/>
      <c r="D39" s="28"/>
      <c r="E39" s="10">
        <f>E37+E38</f>
        <v>5154819</v>
      </c>
      <c r="F39" s="5"/>
      <c r="G39" s="10">
        <f>G37+G38</f>
        <v>3975772</v>
      </c>
      <c r="H39" s="5"/>
      <c r="I39" s="10">
        <f>I37</f>
        <v>1971058</v>
      </c>
      <c r="J39" s="5"/>
      <c r="K39" s="10">
        <f>K37</f>
        <v>1628147</v>
      </c>
    </row>
    <row r="40" spans="1:11" ht="15" customHeight="1" thickTop="1" x14ac:dyDescent="0.3">
      <c r="A40" s="13"/>
      <c r="B40" s="13"/>
      <c r="D40" s="28"/>
      <c r="E40" s="5"/>
      <c r="F40" s="5"/>
      <c r="G40" s="5"/>
      <c r="H40" s="5"/>
      <c r="I40" s="5"/>
      <c r="J40" s="5"/>
      <c r="K40" s="5"/>
    </row>
    <row r="41" spans="1:11" ht="20.25" customHeight="1" thickBot="1" x14ac:dyDescent="0.35">
      <c r="A41" s="34" t="s">
        <v>123</v>
      </c>
      <c r="B41" s="13"/>
      <c r="C41" s="22">
        <v>14</v>
      </c>
      <c r="D41" s="6"/>
      <c r="E41" s="40">
        <v>0.51</v>
      </c>
      <c r="F41" s="41"/>
      <c r="G41" s="40">
        <v>0.4</v>
      </c>
      <c r="H41" s="41"/>
      <c r="I41" s="40">
        <v>0.25</v>
      </c>
      <c r="J41" s="41"/>
      <c r="K41" s="40">
        <v>0.21</v>
      </c>
    </row>
    <row r="42" spans="1:11" ht="20.25" customHeight="1" thickTop="1" x14ac:dyDescent="0.3">
      <c r="A42" s="13"/>
      <c r="B42" s="13"/>
      <c r="D42" s="28"/>
      <c r="E42" s="5"/>
      <c r="F42" s="5"/>
      <c r="G42" s="5"/>
      <c r="H42" s="5"/>
      <c r="I42" s="5"/>
      <c r="J42" s="5"/>
      <c r="K42" s="5"/>
    </row>
    <row r="43" spans="1:11" ht="20.25" customHeight="1" x14ac:dyDescent="0.35">
      <c r="A43" s="23" t="s">
        <v>0</v>
      </c>
      <c r="B43" s="23"/>
      <c r="C43" s="23"/>
      <c r="D43" s="23"/>
      <c r="E43" s="23"/>
      <c r="F43" s="23"/>
      <c r="G43" s="23"/>
    </row>
    <row r="44" spans="1:11" ht="20.25" customHeight="1" x14ac:dyDescent="0.35">
      <c r="A44" s="23" t="s">
        <v>1</v>
      </c>
      <c r="B44" s="23"/>
      <c r="C44" s="23"/>
      <c r="D44" s="23"/>
      <c r="E44" s="23"/>
      <c r="F44" s="23"/>
      <c r="G44" s="23"/>
    </row>
    <row r="45" spans="1:11" ht="20.25" customHeight="1" x14ac:dyDescent="0.35">
      <c r="A45" s="24" t="s">
        <v>125</v>
      </c>
      <c r="B45" s="24"/>
      <c r="C45" s="36"/>
      <c r="D45" s="37"/>
      <c r="E45" s="37"/>
      <c r="F45" s="37"/>
      <c r="G45" s="37"/>
    </row>
    <row r="46" spans="1:11" ht="20.25" customHeight="1" x14ac:dyDescent="0.3">
      <c r="K46" s="15" t="s">
        <v>3</v>
      </c>
    </row>
    <row r="47" spans="1:11" ht="20.25" customHeight="1" x14ac:dyDescent="0.3">
      <c r="A47" s="13"/>
      <c r="B47" s="13"/>
      <c r="E47" s="288" t="s">
        <v>4</v>
      </c>
      <c r="F47" s="288"/>
      <c r="G47" s="288"/>
      <c r="H47" s="25"/>
      <c r="I47" s="288" t="s">
        <v>5</v>
      </c>
      <c r="J47" s="288"/>
      <c r="K47" s="288"/>
    </row>
    <row r="48" spans="1:11" ht="20.25" customHeight="1" x14ac:dyDescent="0.3">
      <c r="A48" s="13"/>
      <c r="B48" s="13"/>
      <c r="E48" s="287" t="s">
        <v>6</v>
      </c>
      <c r="F48" s="287"/>
      <c r="G48" s="287"/>
      <c r="H48" s="25"/>
      <c r="I48" s="287" t="s">
        <v>6</v>
      </c>
      <c r="J48" s="287"/>
      <c r="K48" s="287"/>
    </row>
    <row r="49" spans="1:11" ht="20.25" customHeight="1" x14ac:dyDescent="0.3">
      <c r="A49" s="13"/>
      <c r="B49" s="13"/>
      <c r="E49" s="285" t="s">
        <v>96</v>
      </c>
      <c r="F49" s="285"/>
      <c r="G49" s="285"/>
      <c r="H49" s="26"/>
      <c r="I49" s="285" t="s">
        <v>96</v>
      </c>
      <c r="J49" s="285"/>
      <c r="K49" s="285"/>
    </row>
    <row r="50" spans="1:11" ht="20.25" customHeight="1" x14ac:dyDescent="0.3">
      <c r="A50" s="1"/>
      <c r="B50" s="1"/>
      <c r="C50" s="1"/>
      <c r="E50" s="286" t="s">
        <v>342</v>
      </c>
      <c r="F50" s="286"/>
      <c r="G50" s="286"/>
      <c r="H50" s="26"/>
      <c r="I50" s="286" t="s">
        <v>342</v>
      </c>
      <c r="J50" s="286"/>
      <c r="K50" s="286"/>
    </row>
    <row r="51" spans="1:11" ht="20.25" customHeight="1" x14ac:dyDescent="0.3">
      <c r="A51" s="13"/>
      <c r="B51" s="13"/>
      <c r="C51" s="22" t="s">
        <v>10</v>
      </c>
      <c r="E51" s="38" t="s">
        <v>343</v>
      </c>
      <c r="F51" s="26"/>
      <c r="G51" s="38" t="s">
        <v>344</v>
      </c>
      <c r="H51" s="26"/>
      <c r="I51" s="38" t="s">
        <v>343</v>
      </c>
      <c r="J51" s="26"/>
      <c r="K51" s="38" t="s">
        <v>344</v>
      </c>
    </row>
    <row r="52" spans="1:11" ht="20.25" customHeight="1" x14ac:dyDescent="0.3">
      <c r="A52" s="27"/>
      <c r="B52" s="13"/>
      <c r="E52" s="22"/>
      <c r="F52" s="22"/>
      <c r="G52" s="22"/>
      <c r="H52" s="22"/>
      <c r="I52" s="22"/>
      <c r="J52" s="22"/>
      <c r="K52" s="22"/>
    </row>
    <row r="53" spans="1:11" ht="20.25" customHeight="1" x14ac:dyDescent="0.3">
      <c r="A53" s="13" t="s">
        <v>119</v>
      </c>
      <c r="D53" s="28"/>
      <c r="E53" s="9">
        <f>E34</f>
        <v>5152941</v>
      </c>
      <c r="F53" s="9"/>
      <c r="G53" s="9">
        <f>G34</f>
        <v>3975766</v>
      </c>
      <c r="H53" s="9"/>
      <c r="I53" s="9">
        <f>I34</f>
        <v>1980327</v>
      </c>
      <c r="J53" s="9"/>
      <c r="K53" s="9">
        <f>K34</f>
        <v>1628147</v>
      </c>
    </row>
    <row r="54" spans="1:11" ht="20.25" customHeight="1" x14ac:dyDescent="0.3">
      <c r="D54" s="28"/>
      <c r="E54" s="4"/>
      <c r="F54" s="4"/>
      <c r="G54" s="4"/>
      <c r="H54" s="4"/>
      <c r="I54" s="4"/>
      <c r="J54" s="4"/>
      <c r="K54" s="4"/>
    </row>
    <row r="55" spans="1:11" ht="20.25" customHeight="1" x14ac:dyDescent="0.3">
      <c r="A55" s="13" t="s">
        <v>126</v>
      </c>
      <c r="D55" s="28"/>
      <c r="E55" s="4"/>
      <c r="F55" s="4"/>
      <c r="G55" s="4"/>
      <c r="H55" s="4"/>
      <c r="I55" s="4"/>
      <c r="J55" s="4"/>
      <c r="K55" s="4"/>
    </row>
    <row r="56" spans="1:11" ht="20.25" customHeight="1" x14ac:dyDescent="0.3">
      <c r="A56" s="27" t="s">
        <v>352</v>
      </c>
      <c r="D56" s="28"/>
      <c r="E56" s="4"/>
      <c r="F56" s="4"/>
      <c r="G56" s="4"/>
      <c r="H56" s="4"/>
      <c r="I56" s="4"/>
      <c r="J56" s="4"/>
      <c r="K56" s="4"/>
    </row>
    <row r="57" spans="1:11" ht="20.25" customHeight="1" x14ac:dyDescent="0.3">
      <c r="A57" s="27" t="s">
        <v>353</v>
      </c>
      <c r="D57" s="28"/>
      <c r="E57" s="4"/>
      <c r="F57" s="4"/>
      <c r="G57" s="4"/>
      <c r="H57" s="4"/>
      <c r="I57" s="4"/>
      <c r="J57" s="4"/>
      <c r="K57" s="4"/>
    </row>
    <row r="58" spans="1:11" ht="20.25" customHeight="1" x14ac:dyDescent="0.3">
      <c r="A58" s="16" t="s">
        <v>354</v>
      </c>
      <c r="B58" s="13"/>
      <c r="D58" s="28"/>
      <c r="E58" s="45">
        <v>0</v>
      </c>
      <c r="F58" s="5"/>
      <c r="G58" s="45">
        <v>-14186</v>
      </c>
      <c r="H58" s="5"/>
      <c r="I58" s="14">
        <v>0</v>
      </c>
      <c r="J58" s="5"/>
      <c r="K58" s="14">
        <v>0</v>
      </c>
    </row>
    <row r="59" spans="1:11" ht="20.25" customHeight="1" x14ac:dyDescent="0.3">
      <c r="A59" s="16" t="s">
        <v>355</v>
      </c>
      <c r="B59" s="13"/>
      <c r="D59" s="28"/>
      <c r="E59" s="45">
        <v>-2473</v>
      </c>
      <c r="F59" s="5"/>
      <c r="G59" s="45">
        <v>-12433</v>
      </c>
      <c r="H59" s="5"/>
      <c r="I59" s="14">
        <v>0</v>
      </c>
      <c r="J59" s="5"/>
      <c r="K59" s="14">
        <v>0</v>
      </c>
    </row>
    <row r="60" spans="1:11" ht="20.25" customHeight="1" x14ac:dyDescent="0.3">
      <c r="A60" s="27" t="s">
        <v>356</v>
      </c>
      <c r="D60" s="28"/>
      <c r="E60" s="4"/>
      <c r="F60" s="4"/>
      <c r="G60" s="4"/>
      <c r="H60" s="4"/>
      <c r="I60" s="4"/>
      <c r="J60" s="4"/>
      <c r="K60" s="4"/>
    </row>
    <row r="61" spans="1:11" ht="20.25" customHeight="1" x14ac:dyDescent="0.3">
      <c r="A61" s="27" t="s">
        <v>353</v>
      </c>
      <c r="D61" s="28"/>
      <c r="E61" s="4"/>
      <c r="F61" s="4"/>
      <c r="G61" s="4"/>
      <c r="H61" s="4"/>
      <c r="I61" s="4"/>
      <c r="J61" s="4"/>
      <c r="K61" s="4"/>
    </row>
    <row r="62" spans="1:11" ht="20.25" customHeight="1" x14ac:dyDescent="0.3">
      <c r="A62" s="16" t="s">
        <v>357</v>
      </c>
      <c r="D62" s="28"/>
      <c r="E62" s="35"/>
      <c r="F62" s="4"/>
      <c r="G62" s="35"/>
      <c r="H62" s="4"/>
      <c r="I62" s="45"/>
      <c r="J62" s="4"/>
      <c r="K62" s="45"/>
    </row>
    <row r="63" spans="1:11" ht="20.25" customHeight="1" x14ac:dyDescent="0.3">
      <c r="A63" s="16" t="s">
        <v>358</v>
      </c>
      <c r="D63" s="28"/>
      <c r="E63" s="4">
        <v>524086</v>
      </c>
      <c r="F63" s="4"/>
      <c r="G63" s="4">
        <v>-7827</v>
      </c>
      <c r="H63" s="4"/>
      <c r="I63" s="45">
        <v>0</v>
      </c>
      <c r="J63" s="4"/>
      <c r="K63" s="45">
        <v>0</v>
      </c>
    </row>
    <row r="64" spans="1:11" ht="20.25" customHeight="1" x14ac:dyDescent="0.3">
      <c r="A64" s="16" t="s">
        <v>359</v>
      </c>
      <c r="D64" s="28"/>
      <c r="E64" s="4"/>
      <c r="F64" s="4"/>
      <c r="G64" s="4"/>
      <c r="H64" s="4"/>
      <c r="I64" s="45"/>
      <c r="J64" s="4"/>
      <c r="K64" s="45"/>
    </row>
    <row r="65" spans="1:11" ht="20.25" customHeight="1" x14ac:dyDescent="0.3">
      <c r="A65" s="16" t="s">
        <v>360</v>
      </c>
      <c r="D65" s="28"/>
      <c r="E65" s="4">
        <v>0</v>
      </c>
      <c r="F65" s="4"/>
      <c r="G65" s="4">
        <v>-1017735</v>
      </c>
      <c r="H65" s="4"/>
      <c r="I65" s="45">
        <v>0</v>
      </c>
      <c r="J65" s="4"/>
      <c r="K65" s="45">
        <v>0</v>
      </c>
    </row>
    <row r="66" spans="1:11" ht="20.25" customHeight="1" x14ac:dyDescent="0.3">
      <c r="A66" s="16" t="s">
        <v>361</v>
      </c>
      <c r="D66" s="28"/>
      <c r="E66" s="7">
        <v>111792</v>
      </c>
      <c r="F66" s="4"/>
      <c r="G66" s="7">
        <v>-1668320</v>
      </c>
      <c r="H66" s="4"/>
      <c r="I66" s="43">
        <v>0</v>
      </c>
      <c r="J66" s="4"/>
      <c r="K66" s="43">
        <v>0</v>
      </c>
    </row>
    <row r="67" spans="1:11" s="34" customFormat="1" ht="20.25" customHeight="1" x14ac:dyDescent="0.3">
      <c r="A67" s="13" t="s">
        <v>362</v>
      </c>
      <c r="B67" s="13"/>
      <c r="C67" s="33"/>
      <c r="D67" s="6"/>
      <c r="E67" s="9"/>
      <c r="F67" s="5"/>
      <c r="G67" s="9"/>
      <c r="H67" s="5"/>
      <c r="I67" s="21"/>
      <c r="J67" s="5"/>
      <c r="K67" s="21"/>
    </row>
    <row r="68" spans="1:11" s="34" customFormat="1" ht="20.25" customHeight="1" x14ac:dyDescent="0.3">
      <c r="A68" s="13" t="s">
        <v>363</v>
      </c>
      <c r="B68" s="13"/>
      <c r="C68" s="33"/>
      <c r="D68" s="6"/>
      <c r="E68" s="9">
        <f>SUM(E58:E66)</f>
        <v>633405</v>
      </c>
      <c r="F68" s="5"/>
      <c r="G68" s="9">
        <f>SUM(G58:G66)</f>
        <v>-2720501</v>
      </c>
      <c r="H68" s="5"/>
      <c r="I68" s="9">
        <f>SUM(I58:I66)</f>
        <v>0</v>
      </c>
      <c r="J68" s="5"/>
      <c r="K68" s="9">
        <f>SUM(K58:K66)</f>
        <v>0</v>
      </c>
    </row>
    <row r="69" spans="1:11" customFormat="1" ht="20.25" customHeight="1" x14ac:dyDescent="0.3">
      <c r="A69" t="s">
        <v>364</v>
      </c>
      <c r="B69" s="16"/>
      <c r="C69" s="22"/>
      <c r="D69" s="20"/>
      <c r="E69" s="19">
        <v>32505</v>
      </c>
      <c r="F69" s="44"/>
      <c r="G69" s="19">
        <v>-87635</v>
      </c>
      <c r="H69" s="44"/>
      <c r="I69" s="43">
        <v>0</v>
      </c>
      <c r="J69" s="44"/>
      <c r="K69" s="43">
        <v>0</v>
      </c>
    </row>
    <row r="70" spans="1:11" ht="20.25" customHeight="1" x14ac:dyDescent="0.3">
      <c r="A70" s="13" t="s">
        <v>365</v>
      </c>
      <c r="B70" s="13"/>
      <c r="D70" s="28"/>
      <c r="E70" s="4"/>
      <c r="F70" s="3"/>
      <c r="G70" s="4"/>
      <c r="H70" s="4"/>
      <c r="I70" s="4"/>
      <c r="J70" s="4"/>
      <c r="K70" s="4"/>
    </row>
    <row r="71" spans="1:11" ht="20.25" customHeight="1" x14ac:dyDescent="0.3">
      <c r="A71" s="13" t="s">
        <v>366</v>
      </c>
      <c r="B71" s="13"/>
      <c r="D71" s="28"/>
      <c r="E71" s="31">
        <f>E68-E69</f>
        <v>600900</v>
      </c>
      <c r="F71" s="5"/>
      <c r="G71" s="31">
        <f>G68-G69</f>
        <v>-2632866</v>
      </c>
      <c r="H71" s="9"/>
      <c r="I71" s="31">
        <f>SUM(I68:I69)</f>
        <v>0</v>
      </c>
      <c r="J71" s="9"/>
      <c r="K71" s="31">
        <f>SUM(K68:K69)</f>
        <v>0</v>
      </c>
    </row>
    <row r="72" spans="1:11" ht="20.25" customHeight="1" x14ac:dyDescent="0.3">
      <c r="A72" s="13" t="s">
        <v>367</v>
      </c>
      <c r="D72" s="28"/>
      <c r="E72" s="14"/>
      <c r="F72" s="3"/>
      <c r="G72" s="14"/>
      <c r="H72" s="4"/>
      <c r="I72" s="12"/>
      <c r="J72" s="4"/>
      <c r="K72" s="12"/>
    </row>
    <row r="73" spans="1:11" ht="20.25" customHeight="1" thickBot="1" x14ac:dyDescent="0.35">
      <c r="A73" s="13" t="s">
        <v>142</v>
      </c>
      <c r="D73" s="28"/>
      <c r="E73" s="11">
        <f>E53+E71</f>
        <v>5753841</v>
      </c>
      <c r="F73" s="5"/>
      <c r="G73" s="11">
        <f>G53+G71</f>
        <v>1342900</v>
      </c>
      <c r="H73" s="9"/>
      <c r="I73" s="11">
        <f>I53+I71</f>
        <v>1980327</v>
      </c>
      <c r="J73" s="9"/>
      <c r="K73" s="11">
        <f>K53+K71</f>
        <v>1628147</v>
      </c>
    </row>
    <row r="74" spans="1:11" ht="20.25" customHeight="1" thickTop="1" x14ac:dyDescent="0.3">
      <c r="D74" s="28"/>
      <c r="E74" s="14"/>
      <c r="F74" s="14"/>
      <c r="G74" s="14"/>
      <c r="H74" s="14"/>
      <c r="I74" s="12"/>
      <c r="J74" s="4"/>
      <c r="K74" s="12"/>
    </row>
    <row r="75" spans="1:11" ht="20.25" customHeight="1" x14ac:dyDescent="0.3">
      <c r="A75" s="13" t="s">
        <v>368</v>
      </c>
      <c r="B75" s="13"/>
      <c r="D75" s="28"/>
      <c r="E75" s="9"/>
      <c r="F75" s="5"/>
      <c r="G75" s="9"/>
      <c r="H75" s="5"/>
      <c r="I75" s="9"/>
      <c r="J75" s="5"/>
      <c r="K75" s="9"/>
    </row>
    <row r="76" spans="1:11" ht="20.25" customHeight="1" x14ac:dyDescent="0.3">
      <c r="A76" s="13" t="s">
        <v>143</v>
      </c>
      <c r="B76" s="13"/>
      <c r="D76" s="28"/>
      <c r="E76" s="9"/>
      <c r="F76" s="5"/>
      <c r="G76" s="9"/>
      <c r="H76" s="5"/>
      <c r="I76" s="9"/>
      <c r="J76" s="5"/>
      <c r="K76" s="9"/>
    </row>
    <row r="77" spans="1:11" ht="20.25" customHeight="1" x14ac:dyDescent="0.3">
      <c r="A77" s="16" t="s">
        <v>121</v>
      </c>
      <c r="D77" s="28"/>
      <c r="E77" s="4">
        <v>4946540</v>
      </c>
      <c r="F77" s="4"/>
      <c r="G77" s="4">
        <v>-763160</v>
      </c>
      <c r="H77"/>
      <c r="I77" s="17">
        <v>1971058</v>
      </c>
      <c r="J77"/>
      <c r="K77" s="17">
        <v>1628147</v>
      </c>
    </row>
    <row r="78" spans="1:11" ht="20.25" customHeight="1" x14ac:dyDescent="0.3">
      <c r="A78" s="16" t="s">
        <v>122</v>
      </c>
      <c r="B78" s="13"/>
      <c r="D78" s="28"/>
      <c r="E78" s="32">
        <v>809179</v>
      </c>
      <c r="F78" s="3"/>
      <c r="G78" s="32">
        <v>2106066</v>
      </c>
      <c r="H78" s="5"/>
      <c r="I78" s="43" t="s">
        <v>292</v>
      </c>
      <c r="J78" s="44"/>
      <c r="K78" s="43">
        <v>0</v>
      </c>
    </row>
    <row r="79" spans="1:11" s="34" customFormat="1" ht="20.25" customHeight="1" x14ac:dyDescent="0.3">
      <c r="A79" s="13" t="s">
        <v>368</v>
      </c>
      <c r="B79" s="13"/>
      <c r="C79" s="33"/>
      <c r="D79" s="6"/>
      <c r="E79" s="9"/>
      <c r="F79" s="5"/>
      <c r="G79" s="9"/>
      <c r="H79" s="5"/>
      <c r="I79" s="9"/>
      <c r="J79" s="5"/>
      <c r="K79" s="9"/>
    </row>
    <row r="80" spans="1:11" ht="20.25" customHeight="1" thickBot="1" x14ac:dyDescent="0.35">
      <c r="A80" s="13" t="s">
        <v>142</v>
      </c>
      <c r="D80" s="28"/>
      <c r="E80" s="11">
        <f>SUM(E77:E78)</f>
        <v>5755719</v>
      </c>
      <c r="F80" s="5"/>
      <c r="G80" s="11">
        <f>SUM(G77:G78)</f>
        <v>1342906</v>
      </c>
      <c r="H80" s="5"/>
      <c r="I80" s="11">
        <f>SUM(I77:I78)</f>
        <v>1971058</v>
      </c>
      <c r="J80" s="5"/>
      <c r="K80" s="11">
        <f>SUM(K77:K78)</f>
        <v>1628147</v>
      </c>
    </row>
    <row r="81" spans="1:11" ht="20.25" customHeight="1" thickTop="1" x14ac:dyDescent="0.3">
      <c r="A81" s="13"/>
      <c r="D81" s="28"/>
      <c r="E81" s="9"/>
      <c r="F81" s="4"/>
      <c r="G81" s="9"/>
      <c r="H81" s="4"/>
      <c r="I81" s="9"/>
      <c r="J81" s="3"/>
      <c r="K81" s="9"/>
    </row>
    <row r="82" spans="1:11" s="34" customFormat="1" ht="20.25" customHeight="1" x14ac:dyDescent="0.3">
      <c r="B82" s="13"/>
      <c r="C82" s="22"/>
      <c r="D82" s="6"/>
      <c r="E82" s="42"/>
      <c r="F82" s="41"/>
      <c r="G82" s="42"/>
      <c r="H82" s="41"/>
      <c r="I82" s="42"/>
      <c r="J82" s="41"/>
      <c r="K82" s="42"/>
    </row>
    <row r="83" spans="1:11" s="34" customFormat="1" ht="20.25" customHeight="1" x14ac:dyDescent="0.3">
      <c r="B83" s="13"/>
      <c r="C83" s="22"/>
      <c r="D83" s="6"/>
      <c r="E83" s="42"/>
      <c r="F83" s="41"/>
      <c r="G83" s="42"/>
      <c r="H83" s="41"/>
      <c r="I83" s="42"/>
      <c r="J83" s="41"/>
      <c r="K83" s="42"/>
    </row>
    <row r="84" spans="1:11" s="34" customFormat="1" ht="20.25" customHeight="1" x14ac:dyDescent="0.3">
      <c r="B84" s="13"/>
      <c r="C84" s="22"/>
      <c r="D84" s="6"/>
      <c r="E84" s="42"/>
      <c r="F84" s="41"/>
      <c r="G84" s="42"/>
      <c r="H84" s="41"/>
      <c r="I84" s="42"/>
      <c r="J84" s="41"/>
      <c r="K84" s="42"/>
    </row>
    <row r="85" spans="1:11" s="34" customFormat="1" ht="20.25" customHeight="1" x14ac:dyDescent="0.3">
      <c r="B85" s="13"/>
      <c r="C85" s="22"/>
      <c r="D85" s="6"/>
      <c r="E85" s="42"/>
      <c r="F85" s="41"/>
      <c r="G85" s="42"/>
      <c r="H85" s="41"/>
      <c r="I85" s="42"/>
      <c r="J85" s="41"/>
      <c r="K85" s="42"/>
    </row>
  </sheetData>
  <mergeCells count="16">
    <mergeCell ref="E5:G5"/>
    <mergeCell ref="I5:K5"/>
    <mergeCell ref="E7:G7"/>
    <mergeCell ref="E8:G8"/>
    <mergeCell ref="I7:K7"/>
    <mergeCell ref="I8:K8"/>
    <mergeCell ref="E49:G49"/>
    <mergeCell ref="E50:G50"/>
    <mergeCell ref="I49:K49"/>
    <mergeCell ref="I50:K50"/>
    <mergeCell ref="E6:G6"/>
    <mergeCell ref="I6:K6"/>
    <mergeCell ref="E48:G48"/>
    <mergeCell ref="I48:K48"/>
    <mergeCell ref="E47:G47"/>
    <mergeCell ref="I47:K47"/>
  </mergeCells>
  <phoneticPr fontId="0" type="noConversion"/>
  <pageMargins left="0.7" right="0.7" top="0.48" bottom="0.5" header="0.5" footer="0.5"/>
  <pageSetup paperSize="9" scale="92" firstPageNumber="6" orientation="portrait" useFirstPageNumber="1" r:id="rId1"/>
  <headerFooter alignWithMargins="0">
    <oddFooter>&amp;LThe accompanying notes are an integral part of these financial statements.
&amp;C&amp;P</oddFooter>
  </headerFooter>
  <rowBreaks count="1" manualBreakCount="1">
    <brk id="42" max="10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 2-5</vt:lpstr>
      <vt:lpstr>PL 6-9</vt:lpstr>
      <vt:lpstr>CH10-11</vt:lpstr>
      <vt:lpstr>CH12</vt:lpstr>
      <vt:lpstr>CF 13-16</vt:lpstr>
      <vt:lpstr>PL</vt:lpstr>
      <vt:lpstr>'BS 2-5'!Print_Area</vt:lpstr>
      <vt:lpstr>'CF 13-16'!Print_Area</vt:lpstr>
      <vt:lpstr>'CH10-11'!Print_Area</vt:lpstr>
      <vt:lpstr>'CH12'!Print_Area</vt:lpstr>
      <vt:lpstr>PL!Print_Area</vt:lpstr>
      <vt:lpstr>'PL 6-9'!Print_Area</vt:lpstr>
    </vt:vector>
  </TitlesOfParts>
  <Manager/>
  <Company>KPMG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kkamtang</dc:creator>
  <cp:keywords/>
  <dc:description/>
  <cp:lastModifiedBy>PARADEE MEKKAWEE</cp:lastModifiedBy>
  <cp:revision/>
  <cp:lastPrinted>2021-11-10T09:34:03Z</cp:lastPrinted>
  <dcterms:created xsi:type="dcterms:W3CDTF">2005-02-11T01:43:17Z</dcterms:created>
  <dcterms:modified xsi:type="dcterms:W3CDTF">2022-03-22T04:02:53Z</dcterms:modified>
  <cp:category/>
  <cp:contentStatus/>
</cp:coreProperties>
</file>